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ecd-my.sharepoint.com/personal/matej_bajgar_oecd_org/Documents/Research current/Coronavirus/NERV/"/>
    </mc:Choice>
  </mc:AlternateContent>
  <xr:revisionPtr revIDLastSave="184" documentId="8_{94F649B8-D488-40FC-B490-5D3D6157A461}" xr6:coauthVersionLast="45" xr6:coauthVersionMax="45" xr10:uidLastSave="{D75AEB2C-1EC0-4187-99BF-7A2856BE1C2F}"/>
  <bookViews>
    <workbookView xWindow="-108" yWindow="-108" windowWidth="23256" windowHeight="13176" xr2:uid="{52EBA172-6315-41E5-A80B-AD6AFCA1A1C0}"/>
  </bookViews>
  <sheets>
    <sheet name="Vyrazeni (1-digit)" sheetId="14" r:id="rId1"/>
    <sheet name="Vyrazeni (2-digit)" sheetId="6" r:id="rId2"/>
    <sheet name="Vyrazeni_orig (1-digit)" sheetId="15" r:id="rId3"/>
    <sheet name="Vyrazeni_orig (2-digit)" sheetId="16" r:id="rId4"/>
    <sheet name="administrativni" sheetId="7" r:id="rId5"/>
    <sheet name="skoly" sheetId="1" r:id="rId6"/>
    <sheet name="prace_z_domu" sheetId="5" r:id="rId7"/>
    <sheet name="zamest_odvetvi" sheetId="11" r:id="rId8"/>
    <sheet name="zamest_odvetvi_OECD" sheetId="10" r:id="rId9"/>
    <sheet name="SIOT_oxo" sheetId="13" r:id="rId10"/>
    <sheet name="zamestnanost_odvetvi_CZSO" sheetId="8" r:id="rId11"/>
    <sheet name="Maloobchod - váhy" sheetId="9" r:id="rId12"/>
  </sheets>
  <definedNames>
    <definedName name="_xlnm._FilterDatabase" localSheetId="0" hidden="1">'Vyrazeni (1-digit)'!$J$31:$M$44</definedName>
    <definedName name="_xlnm._FilterDatabase" localSheetId="2" hidden="1">'Vyrazeni_orig (1-digit)'!$J$28:$M$41</definedName>
    <definedName name="_xlnm.Print_Area" localSheetId="10">zamestnanost_odvetvi_CZSO!$A$1:$P$73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6" l="1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K16" i="15" s="1"/>
  <c r="D16" i="15"/>
  <c r="E15" i="15"/>
  <c r="D15" i="15"/>
  <c r="E14" i="15"/>
  <c r="D14" i="15"/>
  <c r="E13" i="15"/>
  <c r="D13" i="15"/>
  <c r="E12" i="15"/>
  <c r="E25" i="15" s="1"/>
  <c r="D12" i="15"/>
  <c r="E11" i="15"/>
  <c r="D11" i="15"/>
  <c r="K20" i="15"/>
  <c r="E98" i="16"/>
  <c r="D98" i="16"/>
  <c r="B98" i="16"/>
  <c r="F98" i="16" s="1"/>
  <c r="E97" i="16"/>
  <c r="D97" i="16"/>
  <c r="B97" i="16"/>
  <c r="F97" i="16" s="1"/>
  <c r="E96" i="16"/>
  <c r="D96" i="16"/>
  <c r="B96" i="16"/>
  <c r="F96" i="16" s="1"/>
  <c r="E95" i="16"/>
  <c r="D95" i="16"/>
  <c r="B95" i="16"/>
  <c r="F95" i="16" s="1"/>
  <c r="E94" i="16"/>
  <c r="D94" i="16"/>
  <c r="B94" i="16"/>
  <c r="F94" i="16" s="1"/>
  <c r="E93" i="16"/>
  <c r="D93" i="16"/>
  <c r="B93" i="16"/>
  <c r="F93" i="16" s="1"/>
  <c r="E92" i="16"/>
  <c r="D92" i="16"/>
  <c r="B92" i="16"/>
  <c r="F92" i="16" s="1"/>
  <c r="E91" i="16"/>
  <c r="D91" i="16"/>
  <c r="B91" i="16"/>
  <c r="F91" i="16" s="1"/>
  <c r="E90" i="16"/>
  <c r="D90" i="16"/>
  <c r="B90" i="16"/>
  <c r="F90" i="16" s="1"/>
  <c r="E89" i="16"/>
  <c r="D89" i="16"/>
  <c r="B89" i="16"/>
  <c r="F89" i="16" s="1"/>
  <c r="E88" i="16"/>
  <c r="D88" i="16"/>
  <c r="B88" i="16"/>
  <c r="F88" i="16" s="1"/>
  <c r="E87" i="16"/>
  <c r="D87" i="16"/>
  <c r="B87" i="16"/>
  <c r="F87" i="16" s="1"/>
  <c r="E86" i="16"/>
  <c r="D86" i="16"/>
  <c r="B86" i="16"/>
  <c r="F86" i="16" s="1"/>
  <c r="E85" i="16"/>
  <c r="D85" i="16"/>
  <c r="B85" i="16"/>
  <c r="F85" i="16" s="1"/>
  <c r="E84" i="16"/>
  <c r="D84" i="16"/>
  <c r="B84" i="16"/>
  <c r="F84" i="16" s="1"/>
  <c r="E83" i="16"/>
  <c r="D83" i="16"/>
  <c r="B83" i="16"/>
  <c r="F83" i="16" s="1"/>
  <c r="E82" i="16"/>
  <c r="D82" i="16"/>
  <c r="B82" i="16"/>
  <c r="F82" i="16" s="1"/>
  <c r="E81" i="16"/>
  <c r="D81" i="16"/>
  <c r="B81" i="16"/>
  <c r="F81" i="16" s="1"/>
  <c r="E80" i="16"/>
  <c r="D80" i="16"/>
  <c r="B80" i="16"/>
  <c r="F80" i="16" s="1"/>
  <c r="E79" i="16"/>
  <c r="D79" i="16"/>
  <c r="B79" i="16"/>
  <c r="F79" i="16" s="1"/>
  <c r="E78" i="16"/>
  <c r="D78" i="16"/>
  <c r="B78" i="16"/>
  <c r="F78" i="16" s="1"/>
  <c r="E77" i="16"/>
  <c r="D77" i="16"/>
  <c r="B77" i="16"/>
  <c r="F77" i="16" s="1"/>
  <c r="E76" i="16"/>
  <c r="D76" i="16"/>
  <c r="B76" i="16"/>
  <c r="F76" i="16" s="1"/>
  <c r="E75" i="16"/>
  <c r="D75" i="16"/>
  <c r="B75" i="16"/>
  <c r="F75" i="16" s="1"/>
  <c r="E74" i="16"/>
  <c r="D74" i="16"/>
  <c r="B74" i="16"/>
  <c r="F74" i="16" s="1"/>
  <c r="E73" i="16"/>
  <c r="D73" i="16"/>
  <c r="B73" i="16"/>
  <c r="F73" i="16" s="1"/>
  <c r="E72" i="16"/>
  <c r="D72" i="16"/>
  <c r="B72" i="16"/>
  <c r="F72" i="16" s="1"/>
  <c r="E71" i="16"/>
  <c r="D71" i="16"/>
  <c r="B71" i="16"/>
  <c r="F71" i="16" s="1"/>
  <c r="E70" i="16"/>
  <c r="D70" i="16"/>
  <c r="B70" i="16"/>
  <c r="F70" i="16" s="1"/>
  <c r="E69" i="16"/>
  <c r="D69" i="16"/>
  <c r="B69" i="16"/>
  <c r="F69" i="16" s="1"/>
  <c r="E68" i="16"/>
  <c r="D68" i="16"/>
  <c r="B68" i="16"/>
  <c r="F68" i="16" s="1"/>
  <c r="E67" i="16"/>
  <c r="D67" i="16"/>
  <c r="B67" i="16"/>
  <c r="F67" i="16" s="1"/>
  <c r="E66" i="16"/>
  <c r="D66" i="16"/>
  <c r="B66" i="16"/>
  <c r="F66" i="16" s="1"/>
  <c r="E65" i="16"/>
  <c r="D65" i="16"/>
  <c r="B65" i="16"/>
  <c r="F65" i="16" s="1"/>
  <c r="E64" i="16"/>
  <c r="D64" i="16"/>
  <c r="B64" i="16"/>
  <c r="F64" i="16" s="1"/>
  <c r="E63" i="16"/>
  <c r="D63" i="16"/>
  <c r="B63" i="16"/>
  <c r="F63" i="16" s="1"/>
  <c r="E62" i="16"/>
  <c r="D62" i="16"/>
  <c r="B62" i="16"/>
  <c r="F62" i="16" s="1"/>
  <c r="E61" i="16"/>
  <c r="D61" i="16"/>
  <c r="B61" i="16"/>
  <c r="F61" i="16" s="1"/>
  <c r="E60" i="16"/>
  <c r="D60" i="16"/>
  <c r="B60" i="16"/>
  <c r="F60" i="16" s="1"/>
  <c r="E59" i="16"/>
  <c r="D59" i="16"/>
  <c r="B59" i="16"/>
  <c r="F59" i="16" s="1"/>
  <c r="E58" i="16"/>
  <c r="D58" i="16"/>
  <c r="B58" i="16"/>
  <c r="F58" i="16" s="1"/>
  <c r="E57" i="16"/>
  <c r="D57" i="16"/>
  <c r="B57" i="16"/>
  <c r="F57" i="16" s="1"/>
  <c r="E56" i="16"/>
  <c r="D56" i="16"/>
  <c r="B56" i="16"/>
  <c r="F56" i="16" s="1"/>
  <c r="E55" i="16"/>
  <c r="D55" i="16"/>
  <c r="B55" i="16"/>
  <c r="F55" i="16" s="1"/>
  <c r="E54" i="16"/>
  <c r="D54" i="16"/>
  <c r="B54" i="16"/>
  <c r="F54" i="16" s="1"/>
  <c r="E53" i="16"/>
  <c r="D53" i="16"/>
  <c r="B53" i="16"/>
  <c r="E52" i="16"/>
  <c r="D52" i="16"/>
  <c r="B52" i="16"/>
  <c r="F52" i="16" s="1"/>
  <c r="E51" i="16"/>
  <c r="D51" i="16"/>
  <c r="B51" i="16"/>
  <c r="E50" i="16"/>
  <c r="D50" i="16"/>
  <c r="B50" i="16"/>
  <c r="F50" i="16" s="1"/>
  <c r="E49" i="16"/>
  <c r="D49" i="16"/>
  <c r="B49" i="16"/>
  <c r="E48" i="16"/>
  <c r="D48" i="16"/>
  <c r="B48" i="16"/>
  <c r="F48" i="16" s="1"/>
  <c r="E47" i="16"/>
  <c r="D47" i="16"/>
  <c r="B47" i="16"/>
  <c r="E46" i="16"/>
  <c r="D46" i="16"/>
  <c r="B46" i="16"/>
  <c r="F46" i="16" s="1"/>
  <c r="E45" i="16"/>
  <c r="D45" i="16"/>
  <c r="B45" i="16"/>
  <c r="E44" i="16"/>
  <c r="D44" i="16"/>
  <c r="B44" i="16"/>
  <c r="F44" i="16" s="1"/>
  <c r="E43" i="16"/>
  <c r="D43" i="16"/>
  <c r="B43" i="16"/>
  <c r="E42" i="16"/>
  <c r="D42" i="16"/>
  <c r="B42" i="16"/>
  <c r="F42" i="16" s="1"/>
  <c r="E41" i="16"/>
  <c r="D41" i="16"/>
  <c r="B41" i="16"/>
  <c r="E40" i="16"/>
  <c r="D40" i="16"/>
  <c r="B40" i="16"/>
  <c r="F40" i="16" s="1"/>
  <c r="E39" i="16"/>
  <c r="D39" i="16"/>
  <c r="B39" i="16"/>
  <c r="E38" i="16"/>
  <c r="D38" i="16"/>
  <c r="B38" i="16"/>
  <c r="F38" i="16" s="1"/>
  <c r="E37" i="16"/>
  <c r="D37" i="16"/>
  <c r="B37" i="16"/>
  <c r="E36" i="16"/>
  <c r="D36" i="16"/>
  <c r="B36" i="16"/>
  <c r="F36" i="16" s="1"/>
  <c r="E35" i="16"/>
  <c r="D35" i="16"/>
  <c r="B35" i="16"/>
  <c r="E34" i="16"/>
  <c r="D34" i="16"/>
  <c r="B34" i="16"/>
  <c r="F34" i="16" s="1"/>
  <c r="E33" i="16"/>
  <c r="D33" i="16"/>
  <c r="B33" i="16"/>
  <c r="E32" i="16"/>
  <c r="D32" i="16"/>
  <c r="B32" i="16"/>
  <c r="F32" i="16" s="1"/>
  <c r="E31" i="16"/>
  <c r="D31" i="16"/>
  <c r="B31" i="16"/>
  <c r="E30" i="16"/>
  <c r="D30" i="16"/>
  <c r="B30" i="16"/>
  <c r="F30" i="16" s="1"/>
  <c r="E29" i="16"/>
  <c r="D29" i="16"/>
  <c r="B29" i="16"/>
  <c r="E28" i="16"/>
  <c r="D28" i="16"/>
  <c r="B28" i="16"/>
  <c r="F28" i="16" s="1"/>
  <c r="E27" i="16"/>
  <c r="D27" i="16"/>
  <c r="B27" i="16"/>
  <c r="E26" i="16"/>
  <c r="D26" i="16"/>
  <c r="B26" i="16"/>
  <c r="F26" i="16" s="1"/>
  <c r="E25" i="16"/>
  <c r="D25" i="16"/>
  <c r="B25" i="16"/>
  <c r="E24" i="16"/>
  <c r="D24" i="16"/>
  <c r="B24" i="16"/>
  <c r="F24" i="16" s="1"/>
  <c r="E23" i="16"/>
  <c r="D23" i="16"/>
  <c r="B23" i="16"/>
  <c r="E22" i="16"/>
  <c r="D22" i="16"/>
  <c r="B22" i="16"/>
  <c r="F22" i="16" s="1"/>
  <c r="E21" i="16"/>
  <c r="D21" i="16"/>
  <c r="B21" i="16"/>
  <c r="E20" i="16"/>
  <c r="D20" i="16"/>
  <c r="B20" i="16"/>
  <c r="F20" i="16" s="1"/>
  <c r="E19" i="16"/>
  <c r="D19" i="16"/>
  <c r="B19" i="16"/>
  <c r="E18" i="16"/>
  <c r="D18" i="16"/>
  <c r="B18" i="16"/>
  <c r="F18" i="16" s="1"/>
  <c r="E17" i="16"/>
  <c r="D17" i="16"/>
  <c r="B17" i="16"/>
  <c r="E16" i="16"/>
  <c r="D16" i="16"/>
  <c r="B16" i="16"/>
  <c r="E15" i="16"/>
  <c r="D15" i="16"/>
  <c r="B15" i="16"/>
  <c r="F15" i="16" s="1"/>
  <c r="E14" i="16"/>
  <c r="D14" i="16"/>
  <c r="B14" i="16"/>
  <c r="E13" i="16"/>
  <c r="D13" i="16"/>
  <c r="B13" i="16"/>
  <c r="F13" i="16" s="1"/>
  <c r="E12" i="16"/>
  <c r="D12" i="16"/>
  <c r="B12" i="16"/>
  <c r="E11" i="16"/>
  <c r="D11" i="16"/>
  <c r="B11" i="16"/>
  <c r="F11" i="16" s="1"/>
  <c r="K24" i="15"/>
  <c r="K23" i="15"/>
  <c r="K22" i="15"/>
  <c r="K19" i="15"/>
  <c r="K18" i="15"/>
  <c r="K15" i="15"/>
  <c r="K14" i="15"/>
  <c r="G22" i="16" l="1"/>
  <c r="G26" i="16"/>
  <c r="G30" i="16"/>
  <c r="H30" i="16" s="1"/>
  <c r="I30" i="16" s="1"/>
  <c r="G34" i="16"/>
  <c r="H34" i="16" s="1"/>
  <c r="I34" i="16" s="1"/>
  <c r="G38" i="16"/>
  <c r="G40" i="16"/>
  <c r="H40" i="16" s="1"/>
  <c r="I40" i="16" s="1"/>
  <c r="G42" i="16"/>
  <c r="H42" i="16" s="1"/>
  <c r="I42" i="16" s="1"/>
  <c r="G46" i="16"/>
  <c r="H46" i="16" s="1"/>
  <c r="I46" i="16" s="1"/>
  <c r="G50" i="16"/>
  <c r="G57" i="16"/>
  <c r="H57" i="16" s="1"/>
  <c r="I57" i="16" s="1"/>
  <c r="G65" i="16"/>
  <c r="H65" i="16" s="1"/>
  <c r="I65" i="16" s="1"/>
  <c r="H38" i="16"/>
  <c r="I38" i="16" s="1"/>
  <c r="K12" i="15"/>
  <c r="D29" i="15"/>
  <c r="K13" i="15"/>
  <c r="K17" i="15"/>
  <c r="K21" i="15"/>
  <c r="G12" i="16"/>
  <c r="G13" i="16"/>
  <c r="H13" i="16" s="1"/>
  <c r="G15" i="16"/>
  <c r="G20" i="16"/>
  <c r="H20" i="16" s="1"/>
  <c r="I20" i="16" s="1"/>
  <c r="G18" i="16"/>
  <c r="H18" i="16" s="1"/>
  <c r="H22" i="16"/>
  <c r="I22" i="16" s="1"/>
  <c r="G36" i="16"/>
  <c r="H36" i="16" s="1"/>
  <c r="G52" i="16"/>
  <c r="H52" i="16" s="1"/>
  <c r="G59" i="16"/>
  <c r="G67" i="16"/>
  <c r="G75" i="16"/>
  <c r="H75" i="16" s="1"/>
  <c r="G73" i="16"/>
  <c r="F14" i="16"/>
  <c r="F16" i="16"/>
  <c r="G16" i="16" s="1"/>
  <c r="G24" i="16"/>
  <c r="H24" i="16" s="1"/>
  <c r="G32" i="16"/>
  <c r="H32" i="16" s="1"/>
  <c r="G48" i="16"/>
  <c r="H50" i="16"/>
  <c r="I50" i="16" s="1"/>
  <c r="G51" i="16"/>
  <c r="G61" i="16"/>
  <c r="G69" i="16"/>
  <c r="H69" i="16" s="1"/>
  <c r="G77" i="16"/>
  <c r="H77" i="16" s="1"/>
  <c r="G11" i="16"/>
  <c r="F12" i="16"/>
  <c r="E99" i="16"/>
  <c r="H26" i="16"/>
  <c r="I26" i="16" s="1"/>
  <c r="G28" i="16"/>
  <c r="G31" i="16"/>
  <c r="H31" i="16" s="1"/>
  <c r="G44" i="16"/>
  <c r="H44" i="16" s="1"/>
  <c r="G55" i="16"/>
  <c r="H55" i="16" s="1"/>
  <c r="I55" i="16" s="1"/>
  <c r="G63" i="16"/>
  <c r="H63" i="16" s="1"/>
  <c r="I63" i="16" s="1"/>
  <c r="G71" i="16"/>
  <c r="G79" i="16"/>
  <c r="H79" i="16" s="1"/>
  <c r="G81" i="16"/>
  <c r="H81" i="16" s="1"/>
  <c r="I81" i="16" s="1"/>
  <c r="G83" i="16"/>
  <c r="G85" i="16"/>
  <c r="H85" i="16" s="1"/>
  <c r="I85" i="16" s="1"/>
  <c r="G87" i="16"/>
  <c r="G89" i="16"/>
  <c r="G91" i="16"/>
  <c r="H91" i="16" s="1"/>
  <c r="G93" i="16"/>
  <c r="H93" i="16" s="1"/>
  <c r="I93" i="16" s="1"/>
  <c r="G95" i="16"/>
  <c r="G97" i="16"/>
  <c r="H97" i="16" s="1"/>
  <c r="I97" i="16" s="1"/>
  <c r="F19" i="16"/>
  <c r="F23" i="16"/>
  <c r="F27" i="16"/>
  <c r="F31" i="16"/>
  <c r="F35" i="16"/>
  <c r="F39" i="16"/>
  <c r="F43" i="16"/>
  <c r="F47" i="16"/>
  <c r="F51" i="16"/>
  <c r="G56" i="16"/>
  <c r="H56" i="16" s="1"/>
  <c r="I56" i="16" s="1"/>
  <c r="G58" i="16"/>
  <c r="G60" i="16"/>
  <c r="G62" i="16"/>
  <c r="H62" i="16" s="1"/>
  <c r="G64" i="16"/>
  <c r="H64" i="16" s="1"/>
  <c r="I64" i="16" s="1"/>
  <c r="G66" i="16"/>
  <c r="H66" i="16" s="1"/>
  <c r="G68" i="16"/>
  <c r="H68" i="16" s="1"/>
  <c r="I68" i="16" s="1"/>
  <c r="G70" i="16"/>
  <c r="G72" i="16"/>
  <c r="H72" i="16" s="1"/>
  <c r="I72" i="16" s="1"/>
  <c r="G74" i="16"/>
  <c r="G76" i="16"/>
  <c r="H76" i="16" s="1"/>
  <c r="I76" i="16" s="1"/>
  <c r="G78" i="16"/>
  <c r="H78" i="16" s="1"/>
  <c r="G80" i="16"/>
  <c r="H80" i="16" s="1"/>
  <c r="I80" i="16" s="1"/>
  <c r="G82" i="16"/>
  <c r="G84" i="16"/>
  <c r="G86" i="16"/>
  <c r="G88" i="16"/>
  <c r="H88" i="16" s="1"/>
  <c r="I88" i="16" s="1"/>
  <c r="G90" i="16"/>
  <c r="G92" i="16"/>
  <c r="H92" i="16" s="1"/>
  <c r="I92" i="16" s="1"/>
  <c r="G94" i="16"/>
  <c r="G96" i="16"/>
  <c r="H96" i="16" s="1"/>
  <c r="I96" i="16" s="1"/>
  <c r="G98" i="16"/>
  <c r="G54" i="16"/>
  <c r="F17" i="16"/>
  <c r="G17" i="16" s="1"/>
  <c r="F21" i="16"/>
  <c r="G21" i="16" s="1"/>
  <c r="H21" i="16" s="1"/>
  <c r="F25" i="16"/>
  <c r="F29" i="16"/>
  <c r="G29" i="16" s="1"/>
  <c r="F33" i="16"/>
  <c r="G33" i="16" s="1"/>
  <c r="F37" i="16"/>
  <c r="F41" i="16"/>
  <c r="F45" i="16"/>
  <c r="F49" i="16"/>
  <c r="F53" i="16"/>
  <c r="K11" i="15"/>
  <c r="D25" i="15"/>
  <c r="D14" i="14"/>
  <c r="D21" i="14"/>
  <c r="D20" i="14"/>
  <c r="B30" i="6"/>
  <c r="F54" i="6"/>
  <c r="E13" i="6"/>
  <c r="E14" i="6"/>
  <c r="E15" i="6"/>
  <c r="D15" i="14" s="1"/>
  <c r="E16" i="6"/>
  <c r="E17" i="6"/>
  <c r="E18" i="6"/>
  <c r="E19" i="6"/>
  <c r="E20" i="6"/>
  <c r="E21" i="6"/>
  <c r="E22" i="6"/>
  <c r="E23" i="6"/>
  <c r="D16" i="14" s="1"/>
  <c r="E24" i="6"/>
  <c r="E25" i="6"/>
  <c r="E26" i="6"/>
  <c r="E27" i="6"/>
  <c r="E28" i="6"/>
  <c r="E29" i="6"/>
  <c r="E30" i="6"/>
  <c r="F30" i="6" s="1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F46" i="6" s="1"/>
  <c r="E47" i="6"/>
  <c r="E48" i="6"/>
  <c r="E49" i="6"/>
  <c r="E50" i="6"/>
  <c r="D17" i="14" s="1"/>
  <c r="E51" i="6"/>
  <c r="E52" i="6"/>
  <c r="E53" i="6"/>
  <c r="D18" i="14" s="1"/>
  <c r="E54" i="6"/>
  <c r="E55" i="6"/>
  <c r="D19" i="14" s="1"/>
  <c r="E56" i="6"/>
  <c r="E57" i="6"/>
  <c r="E58" i="6"/>
  <c r="E59" i="6"/>
  <c r="E60" i="6"/>
  <c r="E61" i="6"/>
  <c r="E62" i="6"/>
  <c r="D22" i="14" s="1"/>
  <c r="E63" i="6"/>
  <c r="E64" i="6"/>
  <c r="E65" i="6"/>
  <c r="E66" i="6"/>
  <c r="E67" i="6"/>
  <c r="E68" i="6"/>
  <c r="D23" i="14" s="1"/>
  <c r="E69" i="6"/>
  <c r="E70" i="6"/>
  <c r="F70" i="6" s="1"/>
  <c r="E71" i="6"/>
  <c r="D24" i="14" s="1"/>
  <c r="E72" i="6"/>
  <c r="E73" i="6"/>
  <c r="E74" i="6"/>
  <c r="D25" i="14" s="1"/>
  <c r="E75" i="6"/>
  <c r="E76" i="6"/>
  <c r="E77" i="6"/>
  <c r="E78" i="6"/>
  <c r="E79" i="6"/>
  <c r="E80" i="6"/>
  <c r="E81" i="6"/>
  <c r="E82" i="6"/>
  <c r="E83" i="6"/>
  <c r="E84" i="6"/>
  <c r="E85" i="6"/>
  <c r="D26" i="14" s="1"/>
  <c r="E86" i="6"/>
  <c r="E87" i="6"/>
  <c r="E88" i="6"/>
  <c r="E89" i="6"/>
  <c r="E90" i="6"/>
  <c r="D27" i="14" s="1"/>
  <c r="E91" i="6"/>
  <c r="E92" i="6"/>
  <c r="E93" i="6"/>
  <c r="E94" i="6"/>
  <c r="E95" i="6"/>
  <c r="E96" i="6"/>
  <c r="E97" i="6"/>
  <c r="E98" i="6"/>
  <c r="E99" i="6"/>
  <c r="E12" i="6"/>
  <c r="B94" i="11"/>
  <c r="B92" i="11"/>
  <c r="B91" i="11"/>
  <c r="B86" i="11"/>
  <c r="B85" i="11"/>
  <c r="B84" i="11"/>
  <c r="I86" i="11"/>
  <c r="I85" i="11"/>
  <c r="I84" i="11"/>
  <c r="B83" i="11"/>
  <c r="B82" i="11"/>
  <c r="I83" i="11"/>
  <c r="I82" i="11"/>
  <c r="B77" i="11"/>
  <c r="B78" i="11"/>
  <c r="B76" i="11"/>
  <c r="I78" i="11"/>
  <c r="I77" i="11"/>
  <c r="I76" i="11"/>
  <c r="B58" i="11"/>
  <c r="B57" i="11"/>
  <c r="I58" i="11"/>
  <c r="I57" i="11"/>
  <c r="B55" i="11"/>
  <c r="B54" i="11"/>
  <c r="I55" i="11"/>
  <c r="I54" i="11"/>
  <c r="B44" i="11"/>
  <c r="B45" i="11"/>
  <c r="B43" i="11"/>
  <c r="I45" i="11"/>
  <c r="I44" i="11"/>
  <c r="I43" i="11"/>
  <c r="B41" i="11"/>
  <c r="B42" i="11"/>
  <c r="B40" i="11"/>
  <c r="B36" i="11"/>
  <c r="B35" i="11"/>
  <c r="B11" i="11"/>
  <c r="B12" i="11"/>
  <c r="B10" i="11"/>
  <c r="B9" i="11"/>
  <c r="I36" i="11"/>
  <c r="I35" i="11"/>
  <c r="I12" i="11"/>
  <c r="I11" i="11"/>
  <c r="I10" i="11"/>
  <c r="I9" i="11"/>
  <c r="B7" i="11"/>
  <c r="B8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7" i="11"/>
  <c r="B38" i="11"/>
  <c r="B39" i="11"/>
  <c r="B46" i="11"/>
  <c r="B47" i="11"/>
  <c r="B48" i="11"/>
  <c r="B49" i="11"/>
  <c r="B50" i="11"/>
  <c r="B51" i="11"/>
  <c r="B52" i="11"/>
  <c r="B53" i="11"/>
  <c r="B56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9" i="11"/>
  <c r="B80" i="11"/>
  <c r="B81" i="11"/>
  <c r="B87" i="11"/>
  <c r="B88" i="11"/>
  <c r="B89" i="11"/>
  <c r="B90" i="11"/>
  <c r="B93" i="11"/>
  <c r="B6" i="11"/>
  <c r="CF104" i="13"/>
  <c r="CE104" i="13"/>
  <c r="CD104" i="13"/>
  <c r="CC104" i="13"/>
  <c r="CB104" i="13"/>
  <c r="CA104" i="13"/>
  <c r="BZ104" i="13"/>
  <c r="BY104" i="13"/>
  <c r="BX104" i="13"/>
  <c r="BW104" i="13"/>
  <c r="BV104" i="13"/>
  <c r="BU104" i="13"/>
  <c r="BT104" i="13"/>
  <c r="BS104" i="13"/>
  <c r="BR104" i="13"/>
  <c r="BQ104" i="13"/>
  <c r="BP104" i="13"/>
  <c r="BO104" i="13"/>
  <c r="BN104" i="13"/>
  <c r="BM104" i="13"/>
  <c r="BL104" i="13"/>
  <c r="BK104" i="13"/>
  <c r="BJ104" i="13"/>
  <c r="BI104" i="13"/>
  <c r="BH104" i="13"/>
  <c r="BG104" i="13"/>
  <c r="BF104" i="13"/>
  <c r="BE104" i="13"/>
  <c r="BD104" i="13"/>
  <c r="BC104" i="13"/>
  <c r="BB104" i="13"/>
  <c r="BA104" i="13"/>
  <c r="AZ104" i="13"/>
  <c r="AY104" i="13"/>
  <c r="AX104" i="13"/>
  <c r="AW104" i="13"/>
  <c r="AV104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CG104" i="13" s="1"/>
  <c r="CG103" i="13"/>
  <c r="CG102" i="13"/>
  <c r="CF101" i="13"/>
  <c r="CE101" i="13"/>
  <c r="CD101" i="13"/>
  <c r="CC101" i="13"/>
  <c r="CB101" i="13"/>
  <c r="CA101" i="13"/>
  <c r="BZ101" i="13"/>
  <c r="BY101" i="13"/>
  <c r="BX101" i="13"/>
  <c r="BW101" i="13"/>
  <c r="BV101" i="13"/>
  <c r="BU101" i="13"/>
  <c r="BT101" i="13"/>
  <c r="BS101" i="13"/>
  <c r="BR101" i="13"/>
  <c r="BQ101" i="13"/>
  <c r="BP101" i="13"/>
  <c r="BO101" i="13"/>
  <c r="BN101" i="13"/>
  <c r="BM101" i="13"/>
  <c r="BL101" i="13"/>
  <c r="BK101" i="13"/>
  <c r="BJ101" i="13"/>
  <c r="BI101" i="13"/>
  <c r="BH101" i="13"/>
  <c r="BG101" i="13"/>
  <c r="BF101" i="13"/>
  <c r="BE101" i="13"/>
  <c r="BD101" i="13"/>
  <c r="BC101" i="13"/>
  <c r="BB101" i="13"/>
  <c r="BA101" i="13"/>
  <c r="AZ101" i="13"/>
  <c r="AY101" i="13"/>
  <c r="AX101" i="13"/>
  <c r="AW101" i="13"/>
  <c r="AV101" i="13"/>
  <c r="AU101" i="13"/>
  <c r="AT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CG101" i="13" s="1"/>
  <c r="CG100" i="13"/>
  <c r="CG99" i="13"/>
  <c r="CG98" i="13"/>
  <c r="CG97" i="13"/>
  <c r="CG96" i="13"/>
  <c r="CG95" i="13"/>
  <c r="CG94" i="13"/>
  <c r="CK93" i="13"/>
  <c r="CC93" i="13"/>
  <c r="BY93" i="13"/>
  <c r="BU93" i="13"/>
  <c r="BQ93" i="13"/>
  <c r="BM93" i="13"/>
  <c r="BI93" i="13"/>
  <c r="BE93" i="13"/>
  <c r="BA93" i="13"/>
  <c r="AW93" i="13"/>
  <c r="AS93" i="13"/>
  <c r="AO93" i="13"/>
  <c r="AK93" i="13"/>
  <c r="AG93" i="13"/>
  <c r="AC93" i="13"/>
  <c r="Y93" i="13"/>
  <c r="U93" i="13"/>
  <c r="Q93" i="13"/>
  <c r="M93" i="13"/>
  <c r="I93" i="13"/>
  <c r="E93" i="13"/>
  <c r="CN92" i="13"/>
  <c r="CO92" i="13" s="1"/>
  <c r="CG92" i="13"/>
  <c r="CM91" i="13"/>
  <c r="CM93" i="13" s="1"/>
  <c r="CL91" i="13"/>
  <c r="CL93" i="13" s="1"/>
  <c r="CK91" i="13"/>
  <c r="CJ91" i="13"/>
  <c r="CJ93" i="13" s="1"/>
  <c r="CI91" i="13"/>
  <c r="CI93" i="13" s="1"/>
  <c r="CH91" i="13"/>
  <c r="CH93" i="13" s="1"/>
  <c r="CF91" i="13"/>
  <c r="CF93" i="13" s="1"/>
  <c r="CE91" i="13"/>
  <c r="CE93" i="13" s="1"/>
  <c r="CD91" i="13"/>
  <c r="CD93" i="13" s="1"/>
  <c r="CC91" i="13"/>
  <c r="CB91" i="13"/>
  <c r="CB93" i="13" s="1"/>
  <c r="CA91" i="13"/>
  <c r="CA93" i="13" s="1"/>
  <c r="BZ91" i="13"/>
  <c r="BZ93" i="13" s="1"/>
  <c r="BY91" i="13"/>
  <c r="BX91" i="13"/>
  <c r="BX93" i="13" s="1"/>
  <c r="BW91" i="13"/>
  <c r="BW93" i="13" s="1"/>
  <c r="BV91" i="13"/>
  <c r="BV93" i="13" s="1"/>
  <c r="BU91" i="13"/>
  <c r="BT91" i="13"/>
  <c r="BT93" i="13" s="1"/>
  <c r="BS91" i="13"/>
  <c r="BS93" i="13" s="1"/>
  <c r="BR91" i="13"/>
  <c r="BR93" i="13" s="1"/>
  <c r="BQ91" i="13"/>
  <c r="BP91" i="13"/>
  <c r="BP93" i="13" s="1"/>
  <c r="BO91" i="13"/>
  <c r="BO93" i="13" s="1"/>
  <c r="BN91" i="13"/>
  <c r="BN93" i="13" s="1"/>
  <c r="BM91" i="13"/>
  <c r="BL91" i="13"/>
  <c r="BL93" i="13" s="1"/>
  <c r="BK91" i="13"/>
  <c r="BK93" i="13" s="1"/>
  <c r="BJ91" i="13"/>
  <c r="BJ93" i="13" s="1"/>
  <c r="BI91" i="13"/>
  <c r="BH91" i="13"/>
  <c r="BH93" i="13" s="1"/>
  <c r="BG91" i="13"/>
  <c r="BG93" i="13" s="1"/>
  <c r="BF91" i="13"/>
  <c r="BF93" i="13" s="1"/>
  <c r="BE91" i="13"/>
  <c r="BD91" i="13"/>
  <c r="BD93" i="13" s="1"/>
  <c r="BC91" i="13"/>
  <c r="BC93" i="13" s="1"/>
  <c r="BB91" i="13"/>
  <c r="BB93" i="13" s="1"/>
  <c r="BA91" i="13"/>
  <c r="AZ91" i="13"/>
  <c r="AZ93" i="13" s="1"/>
  <c r="AY91" i="13"/>
  <c r="AY93" i="13" s="1"/>
  <c r="AX91" i="13"/>
  <c r="AX93" i="13" s="1"/>
  <c r="AW91" i="13"/>
  <c r="AV91" i="13"/>
  <c r="AV93" i="13" s="1"/>
  <c r="AU91" i="13"/>
  <c r="AU93" i="13" s="1"/>
  <c r="AT91" i="13"/>
  <c r="AT93" i="13" s="1"/>
  <c r="AS91" i="13"/>
  <c r="AR91" i="13"/>
  <c r="AR93" i="13" s="1"/>
  <c r="AQ91" i="13"/>
  <c r="AQ93" i="13" s="1"/>
  <c r="AP91" i="13"/>
  <c r="AP93" i="13" s="1"/>
  <c r="AO91" i="13"/>
  <c r="AN91" i="13"/>
  <c r="AN93" i="13" s="1"/>
  <c r="AM91" i="13"/>
  <c r="AM93" i="13" s="1"/>
  <c r="AL91" i="13"/>
  <c r="AL93" i="13" s="1"/>
  <c r="AK91" i="13"/>
  <c r="AJ91" i="13"/>
  <c r="AJ93" i="13" s="1"/>
  <c r="AI91" i="13"/>
  <c r="AI93" i="13" s="1"/>
  <c r="AH91" i="13"/>
  <c r="AH93" i="13" s="1"/>
  <c r="AG91" i="13"/>
  <c r="AF91" i="13"/>
  <c r="AF93" i="13" s="1"/>
  <c r="AE91" i="13"/>
  <c r="AE93" i="13" s="1"/>
  <c r="AD91" i="13"/>
  <c r="AD93" i="13" s="1"/>
  <c r="AC91" i="13"/>
  <c r="AB91" i="13"/>
  <c r="AB93" i="13" s="1"/>
  <c r="AA91" i="13"/>
  <c r="AA93" i="13" s="1"/>
  <c r="Z91" i="13"/>
  <c r="Z93" i="13" s="1"/>
  <c r="Y91" i="13"/>
  <c r="X91" i="13"/>
  <c r="X93" i="13" s="1"/>
  <c r="W91" i="13"/>
  <c r="W93" i="13" s="1"/>
  <c r="V91" i="13"/>
  <c r="V93" i="13" s="1"/>
  <c r="U91" i="13"/>
  <c r="T91" i="13"/>
  <c r="T93" i="13" s="1"/>
  <c r="S91" i="13"/>
  <c r="S93" i="13" s="1"/>
  <c r="R91" i="13"/>
  <c r="R93" i="13" s="1"/>
  <c r="Q91" i="13"/>
  <c r="P91" i="13"/>
  <c r="P93" i="13" s="1"/>
  <c r="O91" i="13"/>
  <c r="O93" i="13" s="1"/>
  <c r="N91" i="13"/>
  <c r="N93" i="13" s="1"/>
  <c r="M91" i="13"/>
  <c r="L91" i="13"/>
  <c r="L93" i="13" s="1"/>
  <c r="K91" i="13"/>
  <c r="K93" i="13" s="1"/>
  <c r="J91" i="13"/>
  <c r="J93" i="13" s="1"/>
  <c r="I91" i="13"/>
  <c r="H91" i="13"/>
  <c r="H93" i="13" s="1"/>
  <c r="G91" i="13"/>
  <c r="G93" i="13" s="1"/>
  <c r="F91" i="13"/>
  <c r="F93" i="13" s="1"/>
  <c r="E91" i="13"/>
  <c r="D91" i="13"/>
  <c r="D93" i="13" s="1"/>
  <c r="C91" i="13"/>
  <c r="C93" i="13" s="1"/>
  <c r="CG93" i="13" s="1"/>
  <c r="CO90" i="13"/>
  <c r="CN90" i="13"/>
  <c r="CG90" i="13"/>
  <c r="CO89" i="13"/>
  <c r="CN89" i="13"/>
  <c r="CG89" i="13"/>
  <c r="CN88" i="13"/>
  <c r="CO88" i="13" s="1"/>
  <c r="CG88" i="13"/>
  <c r="CN87" i="13"/>
  <c r="CO87" i="13" s="1"/>
  <c r="CG87" i="13"/>
  <c r="CO86" i="13"/>
  <c r="CN86" i="13"/>
  <c r="CG86" i="13"/>
  <c r="CO85" i="13"/>
  <c r="CN85" i="13"/>
  <c r="CG85" i="13"/>
  <c r="CN84" i="13"/>
  <c r="CO84" i="13" s="1"/>
  <c r="CG84" i="13"/>
  <c r="CN83" i="13"/>
  <c r="CO83" i="13" s="1"/>
  <c r="CG83" i="13"/>
  <c r="CO82" i="13"/>
  <c r="CN82" i="13"/>
  <c r="CG82" i="13"/>
  <c r="CO81" i="13"/>
  <c r="CN81" i="13"/>
  <c r="CG81" i="13"/>
  <c r="CN80" i="13"/>
  <c r="CO80" i="13" s="1"/>
  <c r="CG80" i="13"/>
  <c r="CN79" i="13"/>
  <c r="CO79" i="13" s="1"/>
  <c r="CG79" i="13"/>
  <c r="CO78" i="13"/>
  <c r="CN78" i="13"/>
  <c r="CG78" i="13"/>
  <c r="CO77" i="13"/>
  <c r="CN77" i="13"/>
  <c r="CG77" i="13"/>
  <c r="CN76" i="13"/>
  <c r="CO76" i="13" s="1"/>
  <c r="CG76" i="13"/>
  <c r="CN75" i="13"/>
  <c r="CG75" i="13"/>
  <c r="CO75" i="13" s="1"/>
  <c r="CO74" i="13"/>
  <c r="CN74" i="13"/>
  <c r="CG74" i="13"/>
  <c r="CO73" i="13"/>
  <c r="CN73" i="13"/>
  <c r="CG73" i="13"/>
  <c r="CN72" i="13"/>
  <c r="CO72" i="13" s="1"/>
  <c r="CG72" i="13"/>
  <c r="CN71" i="13"/>
  <c r="CG71" i="13"/>
  <c r="CO71" i="13" s="1"/>
  <c r="CO70" i="13"/>
  <c r="CN70" i="13"/>
  <c r="CG70" i="13"/>
  <c r="CO69" i="13"/>
  <c r="CN69" i="13"/>
  <c r="CG69" i="13"/>
  <c r="CN68" i="13"/>
  <c r="CO68" i="13" s="1"/>
  <c r="CG68" i="13"/>
  <c r="CN67" i="13"/>
  <c r="CG67" i="13"/>
  <c r="CO67" i="13" s="1"/>
  <c r="CO66" i="13"/>
  <c r="CN66" i="13"/>
  <c r="CG66" i="13"/>
  <c r="CO65" i="13"/>
  <c r="CN65" i="13"/>
  <c r="CG65" i="13"/>
  <c r="CN64" i="13"/>
  <c r="CO64" i="13" s="1"/>
  <c r="CG64" i="13"/>
  <c r="CN63" i="13"/>
  <c r="CG63" i="13"/>
  <c r="CO63" i="13" s="1"/>
  <c r="CO62" i="13"/>
  <c r="CN62" i="13"/>
  <c r="CG62" i="13"/>
  <c r="CO61" i="13"/>
  <c r="CN61" i="13"/>
  <c r="CG61" i="13"/>
  <c r="CN60" i="13"/>
  <c r="CO60" i="13" s="1"/>
  <c r="CG60" i="13"/>
  <c r="CN59" i="13"/>
  <c r="CG59" i="13"/>
  <c r="CO59" i="13" s="1"/>
  <c r="CO58" i="13"/>
  <c r="CN58" i="13"/>
  <c r="CG58" i="13"/>
  <c r="CO57" i="13"/>
  <c r="CN57" i="13"/>
  <c r="CG57" i="13"/>
  <c r="CN56" i="13"/>
  <c r="CO56" i="13" s="1"/>
  <c r="CG56" i="13"/>
  <c r="CN55" i="13"/>
  <c r="CG55" i="13"/>
  <c r="CO55" i="13" s="1"/>
  <c r="CO54" i="13"/>
  <c r="CN54" i="13"/>
  <c r="CG54" i="13"/>
  <c r="CO53" i="13"/>
  <c r="CN53" i="13"/>
  <c r="CG53" i="13"/>
  <c r="CN52" i="13"/>
  <c r="CO52" i="13" s="1"/>
  <c r="CG52" i="13"/>
  <c r="CN51" i="13"/>
  <c r="CG51" i="13"/>
  <c r="CO51" i="13" s="1"/>
  <c r="CO50" i="13"/>
  <c r="CN50" i="13"/>
  <c r="CG50" i="13"/>
  <c r="CO49" i="13"/>
  <c r="CN49" i="13"/>
  <c r="CG49" i="13"/>
  <c r="CN48" i="13"/>
  <c r="CO48" i="13" s="1"/>
  <c r="CG48" i="13"/>
  <c r="CN47" i="13"/>
  <c r="CG47" i="13"/>
  <c r="CO47" i="13" s="1"/>
  <c r="CO46" i="13"/>
  <c r="CN46" i="13"/>
  <c r="CG46" i="13"/>
  <c r="CO45" i="13"/>
  <c r="CN45" i="13"/>
  <c r="CG45" i="13"/>
  <c r="CN44" i="13"/>
  <c r="CO44" i="13" s="1"/>
  <c r="CG44" i="13"/>
  <c r="CN43" i="13"/>
  <c r="CG43" i="13"/>
  <c r="CO43" i="13" s="1"/>
  <c r="CO42" i="13"/>
  <c r="CN42" i="13"/>
  <c r="CG42" i="13"/>
  <c r="CO41" i="13"/>
  <c r="CN41" i="13"/>
  <c r="CG41" i="13"/>
  <c r="CN40" i="13"/>
  <c r="CO40" i="13" s="1"/>
  <c r="CG40" i="13"/>
  <c r="CN39" i="13"/>
  <c r="CG39" i="13"/>
  <c r="CO39" i="13" s="1"/>
  <c r="CO38" i="13"/>
  <c r="CN38" i="13"/>
  <c r="CG38" i="13"/>
  <c r="CO37" i="13"/>
  <c r="CN37" i="13"/>
  <c r="CG37" i="13"/>
  <c r="CN36" i="13"/>
  <c r="CO36" i="13" s="1"/>
  <c r="CG36" i="13"/>
  <c r="CN35" i="13"/>
  <c r="CG35" i="13"/>
  <c r="CO35" i="13" s="1"/>
  <c r="CO34" i="13"/>
  <c r="CN34" i="13"/>
  <c r="CG34" i="13"/>
  <c r="CO33" i="13"/>
  <c r="CN33" i="13"/>
  <c r="CG33" i="13"/>
  <c r="CN32" i="13"/>
  <c r="CO32" i="13" s="1"/>
  <c r="CG32" i="13"/>
  <c r="CN31" i="13"/>
  <c r="CG31" i="13"/>
  <c r="CO31" i="13" s="1"/>
  <c r="CO30" i="13"/>
  <c r="CN30" i="13"/>
  <c r="CG30" i="13"/>
  <c r="CO29" i="13"/>
  <c r="CN29" i="13"/>
  <c r="CG29" i="13"/>
  <c r="CN28" i="13"/>
  <c r="CO28" i="13" s="1"/>
  <c r="CG28" i="13"/>
  <c r="CN27" i="13"/>
  <c r="CG27" i="13"/>
  <c r="CO27" i="13" s="1"/>
  <c r="CO26" i="13"/>
  <c r="CN26" i="13"/>
  <c r="CG26" i="13"/>
  <c r="CO25" i="13"/>
  <c r="CN25" i="13"/>
  <c r="CG25" i="13"/>
  <c r="CN24" i="13"/>
  <c r="CO24" i="13" s="1"/>
  <c r="CG24" i="13"/>
  <c r="CN23" i="13"/>
  <c r="CG23" i="13"/>
  <c r="CO23" i="13" s="1"/>
  <c r="CO22" i="13"/>
  <c r="CN22" i="13"/>
  <c r="CG22" i="13"/>
  <c r="CO21" i="13"/>
  <c r="CN21" i="13"/>
  <c r="CG21" i="13"/>
  <c r="CN20" i="13"/>
  <c r="CO20" i="13" s="1"/>
  <c r="CG20" i="13"/>
  <c r="CN19" i="13"/>
  <c r="CG19" i="13"/>
  <c r="CO19" i="13" s="1"/>
  <c r="CO18" i="13"/>
  <c r="CN18" i="13"/>
  <c r="CG18" i="13"/>
  <c r="CO17" i="13"/>
  <c r="CN17" i="13"/>
  <c r="CG17" i="13"/>
  <c r="CN16" i="13"/>
  <c r="CO16" i="13" s="1"/>
  <c r="CG16" i="13"/>
  <c r="CN15" i="13"/>
  <c r="CG15" i="13"/>
  <c r="CO15" i="13" s="1"/>
  <c r="CO14" i="13"/>
  <c r="CN14" i="13"/>
  <c r="CG14" i="13"/>
  <c r="CO13" i="13"/>
  <c r="CN13" i="13"/>
  <c r="CG13" i="13"/>
  <c r="CN12" i="13"/>
  <c r="CO12" i="13" s="1"/>
  <c r="CG12" i="13"/>
  <c r="CN11" i="13"/>
  <c r="CG11" i="13"/>
  <c r="CO11" i="13" s="1"/>
  <c r="CO10" i="13"/>
  <c r="CN10" i="13"/>
  <c r="CG10" i="13"/>
  <c r="CO9" i="13"/>
  <c r="CN9" i="13"/>
  <c r="CG9" i="13"/>
  <c r="B13" i="6"/>
  <c r="F13" i="6" s="1"/>
  <c r="B14" i="6"/>
  <c r="B15" i="6"/>
  <c r="B16" i="6"/>
  <c r="B17" i="6"/>
  <c r="F17" i="6" s="1"/>
  <c r="B18" i="6"/>
  <c r="B19" i="6"/>
  <c r="B20" i="6"/>
  <c r="B21" i="6"/>
  <c r="F21" i="6" s="1"/>
  <c r="B22" i="6"/>
  <c r="B23" i="6"/>
  <c r="B24" i="6"/>
  <c r="B25" i="6"/>
  <c r="F25" i="6" s="1"/>
  <c r="B26" i="6"/>
  <c r="B27" i="6"/>
  <c r="B28" i="6"/>
  <c r="F28" i="6" s="1"/>
  <c r="B29" i="6"/>
  <c r="F29" i="6" s="1"/>
  <c r="B31" i="6"/>
  <c r="B32" i="6"/>
  <c r="B33" i="6"/>
  <c r="B34" i="6"/>
  <c r="B35" i="6"/>
  <c r="B36" i="6"/>
  <c r="F36" i="6" s="1"/>
  <c r="B37" i="6"/>
  <c r="B38" i="6"/>
  <c r="B39" i="6"/>
  <c r="B40" i="6"/>
  <c r="B41" i="6"/>
  <c r="B42" i="6"/>
  <c r="B43" i="6"/>
  <c r="B44" i="6"/>
  <c r="F44" i="6" s="1"/>
  <c r="B45" i="6"/>
  <c r="B46" i="6"/>
  <c r="B47" i="6"/>
  <c r="B48" i="6"/>
  <c r="B49" i="6"/>
  <c r="B50" i="6"/>
  <c r="B51" i="6"/>
  <c r="B52" i="6"/>
  <c r="F52" i="6" s="1"/>
  <c r="B53" i="6"/>
  <c r="B54" i="6"/>
  <c r="B55" i="6"/>
  <c r="B56" i="6"/>
  <c r="B57" i="6"/>
  <c r="B58" i="6"/>
  <c r="B59" i="6"/>
  <c r="B60" i="6"/>
  <c r="F60" i="6" s="1"/>
  <c r="E20" i="14" s="1"/>
  <c r="K20" i="14" s="1"/>
  <c r="B61" i="6"/>
  <c r="B62" i="6"/>
  <c r="B63" i="6"/>
  <c r="B64" i="6"/>
  <c r="B65" i="6"/>
  <c r="B66" i="6"/>
  <c r="B67" i="6"/>
  <c r="B68" i="6"/>
  <c r="F68" i="6" s="1"/>
  <c r="B69" i="6"/>
  <c r="B70" i="6"/>
  <c r="B71" i="6"/>
  <c r="B72" i="6"/>
  <c r="B73" i="6"/>
  <c r="B74" i="6"/>
  <c r="B75" i="6"/>
  <c r="B76" i="6"/>
  <c r="F76" i="6" s="1"/>
  <c r="B77" i="6"/>
  <c r="B78" i="6"/>
  <c r="B79" i="6"/>
  <c r="B80" i="6"/>
  <c r="B81" i="6"/>
  <c r="B82" i="6"/>
  <c r="B83" i="6"/>
  <c r="B84" i="6"/>
  <c r="F84" i="6" s="1"/>
  <c r="B85" i="6"/>
  <c r="B86" i="6"/>
  <c r="B87" i="6"/>
  <c r="B88" i="6"/>
  <c r="F88" i="6" s="1"/>
  <c r="B89" i="6"/>
  <c r="F89" i="6" s="1"/>
  <c r="B90" i="6"/>
  <c r="B91" i="6"/>
  <c r="B92" i="6"/>
  <c r="F92" i="6" s="1"/>
  <c r="B93" i="6"/>
  <c r="B94" i="6"/>
  <c r="B95" i="6"/>
  <c r="B96" i="6"/>
  <c r="F96" i="6" s="1"/>
  <c r="B97" i="6"/>
  <c r="B98" i="6"/>
  <c r="B99" i="6"/>
  <c r="G29" i="6"/>
  <c r="G21" i="6"/>
  <c r="G17" i="6"/>
  <c r="G13" i="6"/>
  <c r="A1" i="10"/>
  <c r="B12" i="6"/>
  <c r="F12" i="6" s="1"/>
  <c r="I5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F11" i="15" l="1"/>
  <c r="L11" i="15" s="1"/>
  <c r="H12" i="16"/>
  <c r="I12" i="16" s="1"/>
  <c r="H54" i="16"/>
  <c r="I54" i="16" s="1"/>
  <c r="F16" i="15"/>
  <c r="L16" i="15" s="1"/>
  <c r="H60" i="16"/>
  <c r="F18" i="15"/>
  <c r="L18" i="15" s="1"/>
  <c r="H89" i="16"/>
  <c r="F24" i="15"/>
  <c r="L24" i="15" s="1"/>
  <c r="H59" i="16"/>
  <c r="G17" i="15" s="1"/>
  <c r="F17" i="15"/>
  <c r="L17" i="15" s="1"/>
  <c r="H74" i="16"/>
  <c r="I74" i="16" s="1"/>
  <c r="H58" i="16"/>
  <c r="I58" i="16" s="1"/>
  <c r="H73" i="16"/>
  <c r="I73" i="16" s="1"/>
  <c r="I52" i="16"/>
  <c r="I18" i="16"/>
  <c r="I13" i="16"/>
  <c r="H84" i="16"/>
  <c r="F23" i="15"/>
  <c r="L23" i="15" s="1"/>
  <c r="I66" i="16"/>
  <c r="H95" i="16"/>
  <c r="I95" i="16" s="1"/>
  <c r="H61" i="16"/>
  <c r="G19" i="15" s="1"/>
  <c r="F19" i="15"/>
  <c r="L19" i="15" s="1"/>
  <c r="H48" i="16"/>
  <c r="I48" i="16" s="1"/>
  <c r="H70" i="16"/>
  <c r="G21" i="15" s="1"/>
  <c r="F21" i="15"/>
  <c r="L21" i="15" s="1"/>
  <c r="I91" i="16"/>
  <c r="H71" i="16"/>
  <c r="F22" i="15"/>
  <c r="L22" i="15" s="1"/>
  <c r="I44" i="16"/>
  <c r="H15" i="16"/>
  <c r="I15" i="16" s="1"/>
  <c r="H87" i="16"/>
  <c r="I87" i="16" s="1"/>
  <c r="H83" i="16"/>
  <c r="I83" i="16" s="1"/>
  <c r="H67" i="16"/>
  <c r="G20" i="15" s="1"/>
  <c r="F20" i="15"/>
  <c r="L20" i="15" s="1"/>
  <c r="I36" i="16"/>
  <c r="F62" i="6"/>
  <c r="F38" i="6"/>
  <c r="G38" i="6" s="1"/>
  <c r="H38" i="6" s="1"/>
  <c r="I38" i="6" s="1"/>
  <c r="G61" i="6"/>
  <c r="F21" i="14" s="1"/>
  <c r="L21" i="14" s="1"/>
  <c r="F78" i="6"/>
  <c r="G78" i="6" s="1"/>
  <c r="F97" i="6"/>
  <c r="F93" i="6"/>
  <c r="F85" i="6"/>
  <c r="F81" i="6"/>
  <c r="G81" i="6" s="1"/>
  <c r="H81" i="6" s="1"/>
  <c r="F77" i="6"/>
  <c r="F73" i="6"/>
  <c r="F69" i="6"/>
  <c r="E23" i="14" s="1"/>
  <c r="K23" i="14" s="1"/>
  <c r="F65" i="6"/>
  <c r="G65" i="6" s="1"/>
  <c r="F61" i="6"/>
  <c r="E21" i="14" s="1"/>
  <c r="K21" i="14" s="1"/>
  <c r="F57" i="6"/>
  <c r="F53" i="6"/>
  <c r="G53" i="6" s="1"/>
  <c r="H53" i="6" s="1"/>
  <c r="I53" i="6" s="1"/>
  <c r="F49" i="6"/>
  <c r="G49" i="6" s="1"/>
  <c r="F45" i="6"/>
  <c r="G45" i="6" s="1"/>
  <c r="H45" i="6" s="1"/>
  <c r="I45" i="6" s="1"/>
  <c r="F41" i="6"/>
  <c r="F37" i="6"/>
  <c r="G37" i="6" s="1"/>
  <c r="F33" i="6"/>
  <c r="G47" i="16"/>
  <c r="H47" i="16" s="1"/>
  <c r="H98" i="16"/>
  <c r="I98" i="16" s="1"/>
  <c r="H94" i="16"/>
  <c r="I94" i="16" s="1"/>
  <c r="H90" i="16"/>
  <c r="I90" i="16" s="1"/>
  <c r="H86" i="16"/>
  <c r="I86" i="16" s="1"/>
  <c r="H82" i="16"/>
  <c r="I82" i="16" s="1"/>
  <c r="I77" i="16"/>
  <c r="I69" i="16"/>
  <c r="G41" i="16"/>
  <c r="G23" i="16"/>
  <c r="H11" i="16"/>
  <c r="I75" i="16"/>
  <c r="G39" i="16"/>
  <c r="H39" i="16" s="1"/>
  <c r="H29" i="16"/>
  <c r="I29" i="16" s="1"/>
  <c r="G43" i="16"/>
  <c r="H43" i="16" s="1"/>
  <c r="I24" i="16"/>
  <c r="I21" i="16"/>
  <c r="I78" i="16"/>
  <c r="I62" i="16"/>
  <c r="I79" i="16"/>
  <c r="G37" i="16"/>
  <c r="H37" i="16" s="1"/>
  <c r="I37" i="16" s="1"/>
  <c r="I32" i="16"/>
  <c r="G27" i="16"/>
  <c r="H27" i="16" s="1"/>
  <c r="I27" i="16" s="1"/>
  <c r="H28" i="16"/>
  <c r="I28" i="16" s="1"/>
  <c r="H51" i="16"/>
  <c r="F99" i="16"/>
  <c r="F100" i="16" s="1"/>
  <c r="H33" i="16"/>
  <c r="I33" i="16" s="1"/>
  <c r="H17" i="16"/>
  <c r="I17" i="16" s="1"/>
  <c r="I31" i="16"/>
  <c r="G53" i="16"/>
  <c r="H53" i="16" s="1"/>
  <c r="I53" i="16" s="1"/>
  <c r="G19" i="16"/>
  <c r="G35" i="16"/>
  <c r="H35" i="16" s="1"/>
  <c r="I35" i="16" s="1"/>
  <c r="G49" i="16"/>
  <c r="F14" i="15" s="1"/>
  <c r="L14" i="15" s="1"/>
  <c r="H16" i="16"/>
  <c r="I16" i="16" s="1"/>
  <c r="G45" i="16"/>
  <c r="G25" i="16"/>
  <c r="H25" i="16" s="1"/>
  <c r="G14" i="16"/>
  <c r="H14" i="16" s="1"/>
  <c r="E26" i="15"/>
  <c r="D28" i="14"/>
  <c r="D32" i="14"/>
  <c r="G28" i="6"/>
  <c r="H28" i="6" s="1"/>
  <c r="I28" i="6" s="1"/>
  <c r="F95" i="6"/>
  <c r="G95" i="6" s="1"/>
  <c r="H95" i="6" s="1"/>
  <c r="F91" i="6"/>
  <c r="F98" i="6"/>
  <c r="F94" i="6"/>
  <c r="F90" i="6"/>
  <c r="E27" i="14" s="1"/>
  <c r="K27" i="14" s="1"/>
  <c r="F86" i="6"/>
  <c r="F82" i="6"/>
  <c r="F74" i="6"/>
  <c r="G74" i="6" s="1"/>
  <c r="H74" i="6" s="1"/>
  <c r="I74" i="6" s="1"/>
  <c r="F66" i="6"/>
  <c r="G66" i="6" s="1"/>
  <c r="H66" i="6" s="1"/>
  <c r="I66" i="6" s="1"/>
  <c r="F58" i="6"/>
  <c r="F50" i="6"/>
  <c r="F42" i="6"/>
  <c r="G42" i="6" s="1"/>
  <c r="H42" i="6" s="1"/>
  <c r="I42" i="6" s="1"/>
  <c r="F34" i="6"/>
  <c r="F26" i="6"/>
  <c r="F22" i="6"/>
  <c r="F18" i="6"/>
  <c r="G18" i="6" s="1"/>
  <c r="H18" i="6" s="1"/>
  <c r="I18" i="6" s="1"/>
  <c r="F14" i="6"/>
  <c r="E14" i="14" s="1"/>
  <c r="K14" i="14" s="1"/>
  <c r="G44" i="6"/>
  <c r="H44" i="6" s="1"/>
  <c r="I44" i="6" s="1"/>
  <c r="F99" i="6"/>
  <c r="G99" i="6" s="1"/>
  <c r="F87" i="6"/>
  <c r="G14" i="6"/>
  <c r="H14" i="6" s="1"/>
  <c r="I14" i="6" s="1"/>
  <c r="G22" i="6"/>
  <c r="H22" i="6" s="1"/>
  <c r="I22" i="6" s="1"/>
  <c r="G26" i="6"/>
  <c r="H26" i="6" s="1"/>
  <c r="I26" i="6" s="1"/>
  <c r="G34" i="6"/>
  <c r="G50" i="6"/>
  <c r="H50" i="6" s="1"/>
  <c r="I50" i="6" s="1"/>
  <c r="G54" i="6"/>
  <c r="H54" i="6" s="1"/>
  <c r="I54" i="6" s="1"/>
  <c r="G58" i="6"/>
  <c r="H58" i="6" s="1"/>
  <c r="I58" i="6" s="1"/>
  <c r="G70" i="6"/>
  <c r="H70" i="6" s="1"/>
  <c r="I70" i="6" s="1"/>
  <c r="G86" i="6"/>
  <c r="H86" i="6" s="1"/>
  <c r="I86" i="6" s="1"/>
  <c r="G69" i="6"/>
  <c r="H69" i="6" s="1"/>
  <c r="I69" i="6" s="1"/>
  <c r="G57" i="6"/>
  <c r="H57" i="6" s="1"/>
  <c r="I57" i="6" s="1"/>
  <c r="G25" i="6"/>
  <c r="H25" i="6" s="1"/>
  <c r="I25" i="6" s="1"/>
  <c r="E100" i="6"/>
  <c r="F16" i="6"/>
  <c r="G77" i="6"/>
  <c r="H77" i="6" s="1"/>
  <c r="I77" i="6" s="1"/>
  <c r="G93" i="6"/>
  <c r="H93" i="6" s="1"/>
  <c r="I93" i="6" s="1"/>
  <c r="G97" i="6"/>
  <c r="G89" i="6"/>
  <c r="G12" i="6"/>
  <c r="H12" i="6" s="1"/>
  <c r="G36" i="6"/>
  <c r="H36" i="6" s="1"/>
  <c r="I36" i="6" s="1"/>
  <c r="H97" i="6"/>
  <c r="H29" i="6"/>
  <c r="I29" i="6" s="1"/>
  <c r="H21" i="6"/>
  <c r="I21" i="6" s="1"/>
  <c r="H17" i="6"/>
  <c r="I17" i="6" s="1"/>
  <c r="H13" i="6"/>
  <c r="I13" i="6" s="1"/>
  <c r="G30" i="6"/>
  <c r="G46" i="6"/>
  <c r="G62" i="6"/>
  <c r="G87" i="6"/>
  <c r="G91" i="6"/>
  <c r="F80" i="6"/>
  <c r="F72" i="6"/>
  <c r="F64" i="6"/>
  <c r="F56" i="6"/>
  <c r="F48" i="6"/>
  <c r="F40" i="6"/>
  <c r="F32" i="6"/>
  <c r="G32" i="6" s="1"/>
  <c r="H32" i="6" s="1"/>
  <c r="F24" i="6"/>
  <c r="F20" i="6"/>
  <c r="G41" i="6"/>
  <c r="H41" i="6" s="1"/>
  <c r="I41" i="6" s="1"/>
  <c r="G73" i="6"/>
  <c r="H73" i="6" s="1"/>
  <c r="I73" i="6" s="1"/>
  <c r="G52" i="6"/>
  <c r="G56" i="6"/>
  <c r="H56" i="6" s="1"/>
  <c r="G60" i="6"/>
  <c r="F20" i="14" s="1"/>
  <c r="L20" i="14" s="1"/>
  <c r="G64" i="6"/>
  <c r="H64" i="6" s="1"/>
  <c r="G68" i="6"/>
  <c r="G76" i="6"/>
  <c r="H76" i="6" s="1"/>
  <c r="I76" i="6" s="1"/>
  <c r="G80" i="6"/>
  <c r="G84" i="6"/>
  <c r="G88" i="6"/>
  <c r="G92" i="6"/>
  <c r="H92" i="6" s="1"/>
  <c r="I92" i="6" s="1"/>
  <c r="G96" i="6"/>
  <c r="H96" i="6" s="1"/>
  <c r="F83" i="6"/>
  <c r="F79" i="6"/>
  <c r="F75" i="6"/>
  <c r="F71" i="6"/>
  <c r="E24" i="14" s="1"/>
  <c r="K24" i="14" s="1"/>
  <c r="F67" i="6"/>
  <c r="F63" i="6"/>
  <c r="F59" i="6"/>
  <c r="G59" i="6" s="1"/>
  <c r="H59" i="6" s="1"/>
  <c r="F55" i="6"/>
  <c r="F51" i="6"/>
  <c r="F47" i="6"/>
  <c r="F43" i="6"/>
  <c r="G43" i="6" s="1"/>
  <c r="F39" i="6"/>
  <c r="F35" i="6"/>
  <c r="F31" i="6"/>
  <c r="F27" i="6"/>
  <c r="G27" i="6" s="1"/>
  <c r="F23" i="6"/>
  <c r="G23" i="6" s="1"/>
  <c r="H23" i="6" s="1"/>
  <c r="F19" i="6"/>
  <c r="F15" i="6"/>
  <c r="CN93" i="13"/>
  <c r="CO93" i="13" s="1"/>
  <c r="CN91" i="13"/>
  <c r="CG91" i="13"/>
  <c r="I59" i="16" l="1"/>
  <c r="H17" i="15" s="1"/>
  <c r="I67" i="16"/>
  <c r="H20" i="15" s="1"/>
  <c r="I61" i="16"/>
  <c r="H19" i="15" s="1"/>
  <c r="I70" i="16"/>
  <c r="H21" i="15" s="1"/>
  <c r="I51" i="16"/>
  <c r="H15" i="15" s="1"/>
  <c r="G15" i="15"/>
  <c r="H23" i="16"/>
  <c r="I23" i="16" s="1"/>
  <c r="F15" i="15"/>
  <c r="L15" i="15" s="1"/>
  <c r="I25" i="16"/>
  <c r="H19" i="16"/>
  <c r="F13" i="15"/>
  <c r="L13" i="15" s="1"/>
  <c r="I71" i="16"/>
  <c r="H22" i="15" s="1"/>
  <c r="G22" i="15"/>
  <c r="I89" i="16"/>
  <c r="H24" i="15" s="1"/>
  <c r="G24" i="15"/>
  <c r="G16" i="15"/>
  <c r="G99" i="16"/>
  <c r="G100" i="16" s="1"/>
  <c r="F12" i="15"/>
  <c r="I60" i="16"/>
  <c r="H18" i="15" s="1"/>
  <c r="G18" i="15"/>
  <c r="M18" i="15" s="1"/>
  <c r="N18" i="15" s="1"/>
  <c r="H34" i="6"/>
  <c r="I34" i="6" s="1"/>
  <c r="I11" i="16"/>
  <c r="H11" i="15" s="1"/>
  <c r="G11" i="15"/>
  <c r="H16" i="15"/>
  <c r="I84" i="16"/>
  <c r="H23" i="15" s="1"/>
  <c r="G23" i="15"/>
  <c r="H49" i="6"/>
  <c r="I49" i="6" s="1"/>
  <c r="F14" i="14"/>
  <c r="L14" i="14" s="1"/>
  <c r="E26" i="14"/>
  <c r="K26" i="14" s="1"/>
  <c r="E18" i="14"/>
  <c r="K18" i="14" s="1"/>
  <c r="H37" i="6"/>
  <c r="I37" i="6" s="1"/>
  <c r="H61" i="6"/>
  <c r="I61" i="6" s="1"/>
  <c r="G94" i="6"/>
  <c r="H94" i="6" s="1"/>
  <c r="I94" i="6" s="1"/>
  <c r="E22" i="14"/>
  <c r="K22" i="14" s="1"/>
  <c r="H62" i="6"/>
  <c r="I62" i="6" s="1"/>
  <c r="E17" i="14"/>
  <c r="K17" i="14" s="1"/>
  <c r="G33" i="6"/>
  <c r="H33" i="6" s="1"/>
  <c r="I33" i="6" s="1"/>
  <c r="G55" i="6"/>
  <c r="F19" i="14" s="1"/>
  <c r="L19" i="14" s="1"/>
  <c r="E19" i="14"/>
  <c r="K19" i="14" s="1"/>
  <c r="E25" i="14"/>
  <c r="K25" i="14" s="1"/>
  <c r="E16" i="14"/>
  <c r="K16" i="14" s="1"/>
  <c r="E15" i="14"/>
  <c r="K15" i="14" s="1"/>
  <c r="F23" i="14"/>
  <c r="L23" i="14" s="1"/>
  <c r="F18" i="14"/>
  <c r="L18" i="14" s="1"/>
  <c r="G16" i="6"/>
  <c r="H16" i="6" s="1"/>
  <c r="I16" i="6" s="1"/>
  <c r="H65" i="6"/>
  <c r="I65" i="6" s="1"/>
  <c r="G48" i="6"/>
  <c r="H48" i="6" s="1"/>
  <c r="I48" i="6" s="1"/>
  <c r="G85" i="6"/>
  <c r="G90" i="6"/>
  <c r="G14" i="14"/>
  <c r="M14" i="14" s="1"/>
  <c r="I43" i="16"/>
  <c r="I47" i="16"/>
  <c r="I14" i="16"/>
  <c r="H45" i="16"/>
  <c r="I45" i="16" s="1"/>
  <c r="H49" i="16"/>
  <c r="I49" i="16" s="1"/>
  <c r="H14" i="15" s="1"/>
  <c r="I39" i="16"/>
  <c r="H41" i="16"/>
  <c r="I41" i="16" s="1"/>
  <c r="I97" i="6"/>
  <c r="G72" i="6"/>
  <c r="G75" i="6"/>
  <c r="H75" i="6" s="1"/>
  <c r="I75" i="6" s="1"/>
  <c r="H87" i="6"/>
  <c r="I87" i="6" s="1"/>
  <c r="G98" i="6"/>
  <c r="H98" i="6" s="1"/>
  <c r="I98" i="6" s="1"/>
  <c r="G82" i="6"/>
  <c r="H82" i="6" s="1"/>
  <c r="I82" i="6" s="1"/>
  <c r="H30" i="6"/>
  <c r="I30" i="6" s="1"/>
  <c r="H46" i="6"/>
  <c r="I46" i="6" s="1"/>
  <c r="H52" i="6"/>
  <c r="I52" i="6" s="1"/>
  <c r="H68" i="6"/>
  <c r="H84" i="6"/>
  <c r="I84" i="6" s="1"/>
  <c r="H78" i="6"/>
  <c r="I78" i="6" s="1"/>
  <c r="H88" i="6"/>
  <c r="I88" i="6" s="1"/>
  <c r="G71" i="6"/>
  <c r="F24" i="14" s="1"/>
  <c r="L24" i="14" s="1"/>
  <c r="G39" i="6"/>
  <c r="H39" i="6" s="1"/>
  <c r="H89" i="6"/>
  <c r="I89" i="6" s="1"/>
  <c r="I81" i="6"/>
  <c r="I95" i="6"/>
  <c r="I23" i="6"/>
  <c r="I59" i="6"/>
  <c r="H60" i="6"/>
  <c r="I56" i="6"/>
  <c r="G83" i="6"/>
  <c r="H83" i="6" s="1"/>
  <c r="I83" i="6" s="1"/>
  <c r="G67" i="6"/>
  <c r="G51" i="6"/>
  <c r="H51" i="6" s="1"/>
  <c r="G35" i="6"/>
  <c r="H35" i="6" s="1"/>
  <c r="I35" i="6" s="1"/>
  <c r="G19" i="6"/>
  <c r="H99" i="6"/>
  <c r="I99" i="6" s="1"/>
  <c r="H27" i="6"/>
  <c r="I27" i="6" s="1"/>
  <c r="H91" i="6"/>
  <c r="I91" i="6" s="1"/>
  <c r="G24" i="6"/>
  <c r="H24" i="6" s="1"/>
  <c r="I96" i="6"/>
  <c r="G40" i="6"/>
  <c r="H40" i="6" s="1"/>
  <c r="I40" i="6" s="1"/>
  <c r="F100" i="6"/>
  <c r="F101" i="6" s="1"/>
  <c r="H80" i="6"/>
  <c r="I80" i="6" s="1"/>
  <c r="I32" i="6"/>
  <c r="I64" i="6"/>
  <c r="G79" i="6"/>
  <c r="H79" i="6" s="1"/>
  <c r="I79" i="6" s="1"/>
  <c r="G63" i="6"/>
  <c r="H63" i="6" s="1"/>
  <c r="G47" i="6"/>
  <c r="H47" i="6" s="1"/>
  <c r="I47" i="6" s="1"/>
  <c r="G31" i="6"/>
  <c r="H31" i="6" s="1"/>
  <c r="I31" i="6" s="1"/>
  <c r="G15" i="6"/>
  <c r="H43" i="6"/>
  <c r="I43" i="6" s="1"/>
  <c r="G20" i="6"/>
  <c r="I12" i="6"/>
  <c r="CO91" i="13"/>
  <c r="H99" i="16" l="1"/>
  <c r="H100" i="16" s="1"/>
  <c r="L12" i="15"/>
  <c r="F25" i="15"/>
  <c r="F26" i="15" s="1"/>
  <c r="H71" i="6"/>
  <c r="I71" i="6" s="1"/>
  <c r="G14" i="15"/>
  <c r="M14" i="15" s="1"/>
  <c r="N14" i="15" s="1"/>
  <c r="G12" i="15"/>
  <c r="H12" i="15"/>
  <c r="I19" i="16"/>
  <c r="H13" i="15" s="1"/>
  <c r="G13" i="15"/>
  <c r="M13" i="15" s="1"/>
  <c r="N13" i="15" s="1"/>
  <c r="G21" i="14"/>
  <c r="M21" i="14" s="1"/>
  <c r="H20" i="6"/>
  <c r="G16" i="14" s="1"/>
  <c r="M16" i="14" s="1"/>
  <c r="F16" i="14"/>
  <c r="L16" i="14" s="1"/>
  <c r="H55" i="6"/>
  <c r="G19" i="14" s="1"/>
  <c r="M19" i="14" s="1"/>
  <c r="H90" i="6"/>
  <c r="I90" i="6" s="1"/>
  <c r="H27" i="14" s="1"/>
  <c r="N27" i="14" s="1"/>
  <c r="F27" i="14"/>
  <c r="L27" i="14" s="1"/>
  <c r="F26" i="14"/>
  <c r="L26" i="14" s="1"/>
  <c r="H85" i="6"/>
  <c r="I85" i="6" s="1"/>
  <c r="H26" i="14" s="1"/>
  <c r="N26" i="14" s="1"/>
  <c r="E28" i="14"/>
  <c r="E29" i="14" s="1"/>
  <c r="F15" i="14"/>
  <c r="L15" i="14" s="1"/>
  <c r="F25" i="14"/>
  <c r="L25" i="14" s="1"/>
  <c r="H72" i="6"/>
  <c r="I72" i="6" s="1"/>
  <c r="H25" i="14" s="1"/>
  <c r="N25" i="14" s="1"/>
  <c r="F22" i="14"/>
  <c r="L22" i="14" s="1"/>
  <c r="F17" i="14"/>
  <c r="L17" i="14" s="1"/>
  <c r="G17" i="14"/>
  <c r="M17" i="14" s="1"/>
  <c r="H18" i="14"/>
  <c r="N18" i="14" s="1"/>
  <c r="M24" i="15"/>
  <c r="N24" i="15" s="1"/>
  <c r="M21" i="15"/>
  <c r="N21" i="15" s="1"/>
  <c r="G24" i="14"/>
  <c r="M24" i="14" s="1"/>
  <c r="M16" i="15"/>
  <c r="N16" i="15" s="1"/>
  <c r="I60" i="6"/>
  <c r="M17" i="15"/>
  <c r="N17" i="15" s="1"/>
  <c r="G20" i="14"/>
  <c r="M20" i="14" s="1"/>
  <c r="M22" i="15"/>
  <c r="N22" i="15" s="1"/>
  <c r="M15" i="15"/>
  <c r="N15" i="15" s="1"/>
  <c r="G18" i="14"/>
  <c r="M18" i="14" s="1"/>
  <c r="I68" i="6"/>
  <c r="M20" i="15"/>
  <c r="N20" i="15" s="1"/>
  <c r="G23" i="14"/>
  <c r="M23" i="14" s="1"/>
  <c r="M23" i="15"/>
  <c r="N23" i="15" s="1"/>
  <c r="H21" i="14"/>
  <c r="N21" i="14" s="1"/>
  <c r="H14" i="14"/>
  <c r="N14" i="14" s="1"/>
  <c r="M11" i="15"/>
  <c r="N11" i="15" s="1"/>
  <c r="G100" i="6"/>
  <c r="G101" i="6" s="1"/>
  <c r="H19" i="6"/>
  <c r="I19" i="6" s="1"/>
  <c r="I24" i="6"/>
  <c r="H67" i="6"/>
  <c r="G22" i="14" s="1"/>
  <c r="M22" i="14" s="1"/>
  <c r="I51" i="6"/>
  <c r="H15" i="6"/>
  <c r="I15" i="6" s="1"/>
  <c r="I39" i="6"/>
  <c r="I63" i="6"/>
  <c r="I99" i="16" l="1"/>
  <c r="I100" i="16" s="1"/>
  <c r="I20" i="6"/>
  <c r="H16" i="14" s="1"/>
  <c r="N16" i="14" s="1"/>
  <c r="G26" i="14"/>
  <c r="M26" i="14" s="1"/>
  <c r="I55" i="6"/>
  <c r="H19" i="14" s="1"/>
  <c r="N19" i="14" s="1"/>
  <c r="G25" i="14"/>
  <c r="M25" i="14" s="1"/>
  <c r="G27" i="14"/>
  <c r="M27" i="14" s="1"/>
  <c r="F28" i="14"/>
  <c r="F29" i="14" s="1"/>
  <c r="H15" i="14"/>
  <c r="N15" i="14" s="1"/>
  <c r="H23" i="14"/>
  <c r="N23" i="14" s="1"/>
  <c r="H20" i="14"/>
  <c r="N20" i="14" s="1"/>
  <c r="H17" i="14"/>
  <c r="N17" i="14" s="1"/>
  <c r="G15" i="14"/>
  <c r="M15" i="14" s="1"/>
  <c r="I67" i="6"/>
  <c r="M19" i="15"/>
  <c r="N19" i="15" s="1"/>
  <c r="H24" i="14"/>
  <c r="N24" i="14" s="1"/>
  <c r="H100" i="6"/>
  <c r="H101" i="6" s="1"/>
  <c r="I100" i="6" l="1"/>
  <c r="I101" i="6" s="1"/>
  <c r="H25" i="15"/>
  <c r="H26" i="15" s="1"/>
  <c r="H22" i="14"/>
  <c r="G28" i="14"/>
  <c r="G29" i="14" s="1"/>
  <c r="M12" i="15"/>
  <c r="N12" i="15" s="1"/>
  <c r="G25" i="15"/>
  <c r="G26" i="15" s="1"/>
  <c r="H28" i="14" l="1"/>
  <c r="H29" i="14" s="1"/>
  <c r="N22" i="14"/>
</calcChain>
</file>

<file path=xl/sharedStrings.xml><?xml version="1.0" encoding="utf-8"?>
<sst xmlns="http://schemas.openxmlformats.org/spreadsheetml/2006/main" count="1209" uniqueCount="528">
  <si>
    <t>odv</t>
  </si>
  <si>
    <t>vyrazeny</t>
  </si>
  <si>
    <t>N</t>
  </si>
  <si>
    <t>Podíl pracovníků vyřazený kvůli péči o děti</t>
  </si>
  <si>
    <t>Zdroj</t>
  </si>
  <si>
    <t>SILC 2015</t>
  </si>
  <si>
    <t>Definice</t>
  </si>
  <si>
    <t>Poznámka</t>
  </si>
  <si>
    <t>U odvětví s méně než 100 pozorováními je hodnota za odvětví nahrazena průměrem mezi všemi pracovníky v odvětvích s méně než 100 pozorováními.</t>
  </si>
  <si>
    <t>10_C10_33</t>
  </si>
  <si>
    <t>2016</t>
  </si>
  <si>
    <t>10_D35_E39</t>
  </si>
  <si>
    <t>10_F41_43</t>
  </si>
  <si>
    <t>10_G45_47</t>
  </si>
  <si>
    <t>10_H49_53</t>
  </si>
  <si>
    <t>10_I55</t>
  </si>
  <si>
    <t>10_J58_63</t>
  </si>
  <si>
    <t>10_L68</t>
  </si>
  <si>
    <t>10_M69_74</t>
  </si>
  <si>
    <t>10_N77_82</t>
  </si>
  <si>
    <t>10_C10_S951_XK</t>
  </si>
  <si>
    <t>10_ICT_T</t>
  </si>
  <si>
    <t>L_C10_S951_XK</t>
  </si>
  <si>
    <t>M_C10_S951_XK</t>
  </si>
  <si>
    <t>S_C10_S951_XK</t>
  </si>
  <si>
    <t>Community ICT Survey, 2019, Czech Republic</t>
  </si>
  <si>
    <t>Variable</t>
  </si>
  <si>
    <t>ind_ict_survey</t>
  </si>
  <si>
    <t>telework</t>
  </si>
  <si>
    <t>Variable: Persons employed using computers with access to World Wide Web</t>
  </si>
  <si>
    <t>skoly</t>
  </si>
  <si>
    <t>pocitac</t>
  </si>
  <si>
    <t>Podíl pracovníků, kteří používají počítač s připojením na internet</t>
  </si>
  <si>
    <t>U odvětví, pro která chybí údaje, je aplikovaný průměr napříč odvětvími</t>
  </si>
  <si>
    <t>zavrene</t>
  </si>
  <si>
    <t>https://www.vlada.cz/cz/media-centrum/aktualne/vyhlaseni-nouzoveho-stavu-180234/</t>
  </si>
  <si>
    <t>První nástřel, možno doupravit</t>
  </si>
  <si>
    <t>poznámka</t>
  </si>
  <si>
    <t>nařízení</t>
  </si>
  <si>
    <t>s platností do konce nouzového stavu se zakazuje prodej ubytovacích služeb, s výjimkou osob poskytujících ubytování v ubytovnách, lázeňských zařízeních  a školských ubytovacích zařízeních, tento zákaz se nevztahuje na prodej a poskytnutí ubytovacích služeb 
osobám za účelem výkonu povolání, podnikatelské nebo jiné obdobné činnosti
cizincům do doby opuštění území ČR a cizincům s pracovním povolením na území ČR;
osobám, kterým nařídil orgán ochrany veřejného zdraví karanténu;</t>
  </si>
  <si>
    <r>
      <t>s platností do konce nouzového stavu  se zakazuje </t>
    </r>
    <r>
      <rPr>
        <b/>
        <sz val="8"/>
        <color rgb="FF000000"/>
        <rFont val="Arial"/>
        <family val="2"/>
      </rPr>
      <t>přítomnost veřejnosti v provozovnách stravovacích služeb</t>
    </r>
    <r>
      <rPr>
        <sz val="8"/>
        <color rgb="FF000000"/>
        <rFont val="Arial"/>
        <family val="2"/>
      </rPr>
      <t>, s výjimkou provozoven, které neslouží pro veřejnost (např. zaměstnanecké stravování, stravování poskytovatelů zdravotních služeb a sociálních služeb, vězeňských zařízení); tento zákaz se nevztahuje na prodej mimo provozovnu stravovacích služeb (např. provozovny rychlého občerstvení s výdejovým okénkem nebo prodej jídla s sebou bez vstupu do provozovny), který může probíhat bez časového omezení;</t>
    </r>
  </si>
  <si>
    <t>Předpokládá provoz  na 10% běžné úrovně skrze výjimky v nařízení (viz EET SK)</t>
  </si>
  <si>
    <t>Předpokládá provoz  na 20% běžné úrovně skrze take-away and deliveries (viz EET SK)</t>
  </si>
  <si>
    <t>přítomnost veřejnosti v provozovnách poskytovatelů služeb – vnitřní i venkovní sportoviště
s účinností od 7. dubna 2020 0.00 hodin do konce nouzového stavu se zákaz volného pohybu osob podle bodu nevztahuje na sportování na venkovních sportovištích, v parcích, v přírodě a na jiných veřejně přístupných místech</t>
  </si>
  <si>
    <t>Předpokládá provoz na 10% běžné úrovně skrze venkovní sportoviště</t>
  </si>
  <si>
    <t>provoz heren a kasin</t>
  </si>
  <si>
    <t xml:space="preserve">Tabulka  </t>
  </si>
  <si>
    <t>:</t>
  </si>
  <si>
    <t>List :   1 / 1</t>
  </si>
  <si>
    <t>ZAMĚSTNANOST  V  NH  PODLE  VYBRANÝCH  SEKCÍ  A  ODDÍLŮ  ODVĚTVOVÉ  KLASIFIKACE</t>
  </si>
  <si>
    <t>Období       :       průměr roku 2018</t>
  </si>
  <si>
    <t>Území</t>
  </si>
  <si>
    <t>NUTS 1  -  Česká republika</t>
  </si>
  <si>
    <t>v tis.</t>
  </si>
  <si>
    <t>ZAMĚSTNANÍ  V  NH</t>
  </si>
  <si>
    <t>Celkem</t>
  </si>
  <si>
    <t>Muži</t>
  </si>
  <si>
    <t>Ženy</t>
  </si>
  <si>
    <t xml:space="preserve"> </t>
  </si>
  <si>
    <t>abs</t>
  </si>
  <si>
    <t>v %</t>
  </si>
  <si>
    <t>abs.</t>
  </si>
  <si>
    <t>Počet zaměstnaných v jediném (hlavním) zaměstnání</t>
  </si>
  <si>
    <t>Vybrané sekce a oddíly CZ - NACE :</t>
  </si>
  <si>
    <t>Zemědělství, lesnictví a rybářství</t>
  </si>
  <si>
    <t>A</t>
  </si>
  <si>
    <t>z toho :</t>
  </si>
  <si>
    <t xml:space="preserve">Rostl. a živočišná výroba, myslivost </t>
  </si>
  <si>
    <t>a související činnosti</t>
  </si>
  <si>
    <t>01</t>
  </si>
  <si>
    <t>Zpracovatelský průmysl</t>
  </si>
  <si>
    <t>C</t>
  </si>
  <si>
    <t>Výroba potravinářských výrobků</t>
  </si>
  <si>
    <t>Výroba pryžových a plastových výrobků</t>
  </si>
  <si>
    <t>Výroba ost. nekov. minerálních výrobků</t>
  </si>
  <si>
    <t>Výroba zákl. kovů, hutní zpracování kovů;</t>
  </si>
  <si>
    <t>slévárenství</t>
  </si>
  <si>
    <t>Výroba kov. konstrukcí a kovoděl. výrobků,</t>
  </si>
  <si>
    <t>kromě strojů a zařízení</t>
  </si>
  <si>
    <t xml:space="preserve">Výroba počítačů, elektronických a optických </t>
  </si>
  <si>
    <t>přístrojů a zařízení</t>
  </si>
  <si>
    <t>Výroba elektrických zařízení</t>
  </si>
  <si>
    <t>Výroba strojů a zařízení j. n,</t>
  </si>
  <si>
    <t xml:space="preserve">Výroba mot. vozidel (kromě motocyklů), </t>
  </si>
  <si>
    <t xml:space="preserve">přívěsů a návěsů </t>
  </si>
  <si>
    <t>Opravy a instalace strojů a zařízení</t>
  </si>
  <si>
    <t xml:space="preserve">Výroba a rozvod elektřiny, plynu, tepla </t>
  </si>
  <si>
    <t>a klimatizovaného vzduchu</t>
  </si>
  <si>
    <t>D</t>
  </si>
  <si>
    <t>Stavebnictví</t>
  </si>
  <si>
    <t>F</t>
  </si>
  <si>
    <t>Výstavba budov</t>
  </si>
  <si>
    <t>41</t>
  </si>
  <si>
    <t>Specializované stavební činnosti</t>
  </si>
  <si>
    <t>43</t>
  </si>
  <si>
    <t xml:space="preserve">Velkoobchod a maloobchod; opravy a údržba </t>
  </si>
  <si>
    <t>motorových vozidel</t>
  </si>
  <si>
    <t>G</t>
  </si>
  <si>
    <t>v tom:</t>
  </si>
  <si>
    <t xml:space="preserve">Velkoobchod, maloobchod a opravy </t>
  </si>
  <si>
    <t>Velkoobchod, kromě motorových vozidel</t>
  </si>
  <si>
    <t>Maloobchod, kromě motorových vozidel</t>
  </si>
  <si>
    <t>Doprava a skladování</t>
  </si>
  <si>
    <t>H</t>
  </si>
  <si>
    <t>Pozemní a potrubní doprava</t>
  </si>
  <si>
    <t>Ubytování, stravování a pohostinství</t>
  </si>
  <si>
    <t>I</t>
  </si>
  <si>
    <t>Stravování a pohostinství</t>
  </si>
  <si>
    <t>Peněžnictví a pojišťovnictví</t>
  </si>
  <si>
    <t>K</t>
  </si>
  <si>
    <t xml:space="preserve">Finanční zprostředkování, kromě pojišťovnictví  </t>
  </si>
  <si>
    <t xml:space="preserve">a  penzijního financování </t>
  </si>
  <si>
    <t>Profesní, vědecké a technické činnosti</t>
  </si>
  <si>
    <t>M</t>
  </si>
  <si>
    <t>Právní a účetnické činnosti</t>
  </si>
  <si>
    <t>Veřejná správa a obrana; povin. sociál. zabezpečení</t>
  </si>
  <si>
    <t>O</t>
  </si>
  <si>
    <t>Vzdělávání</t>
  </si>
  <si>
    <t>P</t>
  </si>
  <si>
    <t>Zdravotní a sociální péče</t>
  </si>
  <si>
    <t>Q</t>
  </si>
  <si>
    <t>Zdravotní péče</t>
  </si>
  <si>
    <t>Pobytové služby sociální péče</t>
  </si>
  <si>
    <t>Některé aktivity mají výjimku (např. prádelny a čistírny; pohřební služby)</t>
  </si>
  <si>
    <t>Některé aktivity mají výjimku (např. zámečnictvy, oprava strojů pro domácnost)</t>
  </si>
  <si>
    <t>Předpokládá aktivitu na 40% normální úrovně</t>
  </si>
  <si>
    <t>Omezená přeshraniční doprava</t>
  </si>
  <si>
    <t>Váhy odvětví na celkových tržbách za maloobchod v bazickém roce (2015)</t>
  </si>
  <si>
    <t>Weights of CZ-NACE economic activities in total sales in retail trade in the base year (2015)</t>
  </si>
  <si>
    <r>
      <rPr>
        <b/>
        <sz val="8"/>
        <rFont val="Arial"/>
        <family val="2"/>
        <charset val="238"/>
      </rPr>
      <t>CZ - NACE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>CZ - NACE</t>
    </r>
  </si>
  <si>
    <r>
      <rPr>
        <b/>
        <sz val="8"/>
        <rFont val="Arial"/>
        <family val="2"/>
        <charset val="238"/>
      </rPr>
      <t>Váhy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>Weights</t>
    </r>
  </si>
  <si>
    <r>
      <t xml:space="preserve">Maloobchod a prodej a opravy motorových vozidel
</t>
    </r>
    <r>
      <rPr>
        <i/>
        <sz val="8"/>
        <rFont val="Arial"/>
        <family val="2"/>
      </rPr>
      <t xml:space="preserve">Retail trade; sale, maintenance &amp; repair of motor vehicles &amp; motorcycles </t>
    </r>
  </si>
  <si>
    <t>CZ-NACE 45 + 47</t>
  </si>
  <si>
    <r>
      <t xml:space="preserve">Obchod, opravy a údržba motorových vozidel
</t>
    </r>
    <r>
      <rPr>
        <i/>
        <sz val="8"/>
        <rFont val="Arial"/>
        <family val="2"/>
      </rPr>
      <t>Sale, maintenance &amp; repair of motor vehicles &amp; motorcycles</t>
    </r>
  </si>
  <si>
    <t>CZ-NACE 45</t>
  </si>
  <si>
    <t>v tom</t>
  </si>
  <si>
    <r>
      <t>Obchod s motorovými vozidly; obchod, opravy a údržba motocyklů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>Sale of motor vehicles; sale,  maintenance and repair of motorcycles</t>
    </r>
  </si>
  <si>
    <t>CZ-NACE 45.1 + 45.3 + 45.4</t>
  </si>
  <si>
    <r>
      <rPr>
        <b/>
        <sz val="8"/>
        <rFont val="Arial"/>
        <family val="2"/>
        <charset val="238"/>
      </rPr>
      <t>Opravy a údržba motorových vozidel, kromě motocyklů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>Maintenance &amp; repair of motor vehicles except of motorcycles</t>
    </r>
  </si>
  <si>
    <t>CZ-NACE 45.2</t>
  </si>
  <si>
    <r>
      <t xml:space="preserve">Maloobchod kromě motorových vozidel
</t>
    </r>
    <r>
      <rPr>
        <i/>
        <sz val="8"/>
        <rFont val="Arial"/>
        <family val="2"/>
      </rPr>
      <t>Retail trade except of motor vehicles and motorcycles</t>
    </r>
  </si>
  <si>
    <t>CZ-NACE 47</t>
  </si>
  <si>
    <r>
      <rPr>
        <b/>
        <sz val="8"/>
        <rFont val="Arial"/>
        <family val="2"/>
        <charset val="238"/>
      </rPr>
      <t>Maloobchod v nespecializovaných prodejnách</t>
    </r>
    <r>
      <rPr>
        <sz val="8"/>
        <rFont val="Arial"/>
        <family val="2"/>
        <charset val="238"/>
      </rPr>
      <t xml:space="preserve">
</t>
    </r>
    <r>
      <rPr>
        <i/>
        <sz val="8"/>
        <rFont val="Arial"/>
        <family val="2"/>
        <charset val="238"/>
      </rPr>
      <t>Retail sale in non-specialized stores</t>
    </r>
  </si>
  <si>
    <t>CZ-NACE 47.1</t>
  </si>
  <si>
    <r>
      <rPr>
        <b/>
        <sz val="8"/>
        <rFont val="Arial"/>
        <family val="2"/>
        <charset val="238"/>
      </rPr>
      <t>Maloobchod s převahou potravin v nespecializovaných prodejnách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>Retail sale in non-specialized stores with food, beverages or tobacco predominating</t>
    </r>
  </si>
  <si>
    <t>CZ-NACE 47.11</t>
  </si>
  <si>
    <r>
      <rPr>
        <b/>
        <sz val="8"/>
        <rFont val="Arial"/>
        <family val="2"/>
        <charset val="238"/>
      </rPr>
      <t>Ostatní maloobchod v nespecializovaných prodejnách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>Other retail sale in non-specialized stores</t>
    </r>
  </si>
  <si>
    <t>CZ-NACE 47.19</t>
  </si>
  <si>
    <r>
      <rPr>
        <b/>
        <sz val="8"/>
        <rFont val="Arial"/>
        <family val="2"/>
        <charset val="238"/>
      </rPr>
      <t>Maloobchod s potravinami ve specializovaných prodejnách</t>
    </r>
    <r>
      <rPr>
        <sz val="8"/>
        <rFont val="Arial"/>
        <family val="2"/>
        <charset val="238"/>
      </rPr>
      <t xml:space="preserve">
</t>
    </r>
    <r>
      <rPr>
        <i/>
        <sz val="8"/>
        <rFont val="Arial"/>
        <family val="2"/>
        <charset val="238"/>
      </rPr>
      <t>Retail sale of food, beverages and tobacco in specialized stores</t>
    </r>
  </si>
  <si>
    <t>CZ-NACE 47.2</t>
  </si>
  <si>
    <r>
      <rPr>
        <b/>
        <sz val="8"/>
        <rFont val="Arial"/>
        <family val="2"/>
        <charset val="238"/>
      </rPr>
      <t>Maloobchodní prodej pohonných hmot</t>
    </r>
    <r>
      <rPr>
        <sz val="8"/>
        <rFont val="Arial"/>
        <family val="2"/>
        <charset val="238"/>
      </rPr>
      <t xml:space="preserve">
R</t>
    </r>
    <r>
      <rPr>
        <i/>
        <sz val="8"/>
        <rFont val="Arial"/>
        <family val="2"/>
        <charset val="238"/>
      </rPr>
      <t>etail sale of automotive fuel</t>
    </r>
  </si>
  <si>
    <t>CZ-NACE 47.3</t>
  </si>
  <si>
    <r>
      <rPr>
        <b/>
        <sz val="8"/>
        <rFont val="Arial"/>
        <family val="2"/>
        <charset val="238"/>
      </rPr>
      <t>Maloobchod s počítačovým a komunikačním zařízením ve specializovaných prodejnách</t>
    </r>
    <r>
      <rPr>
        <sz val="8"/>
        <rFont val="Arial"/>
        <family val="2"/>
        <charset val="238"/>
      </rPr>
      <t xml:space="preserve">
</t>
    </r>
    <r>
      <rPr>
        <i/>
        <sz val="8"/>
        <rFont val="Arial"/>
        <family val="2"/>
        <charset val="238"/>
      </rPr>
      <t>Retail sale of information and communication equipment in specialized stores</t>
    </r>
  </si>
  <si>
    <t>CZ-NACE 47.4</t>
  </si>
  <si>
    <r>
      <rPr>
        <b/>
        <sz val="8"/>
        <rFont val="Arial"/>
        <family val="2"/>
        <charset val="238"/>
      </rPr>
      <t>Maloobchod s výrobky převážně pro domácnost ve specializovaných prodejnách</t>
    </r>
    <r>
      <rPr>
        <sz val="8"/>
        <rFont val="Arial"/>
        <family val="2"/>
        <charset val="238"/>
      </rPr>
      <t xml:space="preserve">
</t>
    </r>
    <r>
      <rPr>
        <i/>
        <sz val="8"/>
        <rFont val="Arial"/>
        <family val="2"/>
        <charset val="238"/>
      </rPr>
      <t>Retail sale of other household equipment in specialized stores</t>
    </r>
  </si>
  <si>
    <t>CZ-NACE 47.5</t>
  </si>
  <si>
    <r>
      <rPr>
        <b/>
        <sz val="8"/>
        <rFont val="Arial"/>
        <family val="2"/>
        <charset val="238"/>
      </rPr>
      <t>Maloobchod s výrobky pro kulturu a rekreaci ve specializovaných prodejnách</t>
    </r>
    <r>
      <rPr>
        <sz val="8"/>
        <rFont val="Arial"/>
        <family val="2"/>
        <charset val="238"/>
      </rPr>
      <t xml:space="preserve">
</t>
    </r>
    <r>
      <rPr>
        <i/>
        <sz val="8"/>
        <rFont val="Arial"/>
        <family val="2"/>
        <charset val="238"/>
      </rPr>
      <t>Retail sale of cultural and recreation goods in specialized stores</t>
    </r>
  </si>
  <si>
    <t>CZ-NACE 47.6</t>
  </si>
  <si>
    <r>
      <rPr>
        <b/>
        <sz val="8"/>
        <rFont val="Arial"/>
        <family val="2"/>
        <charset val="238"/>
      </rPr>
      <t>Maloobchod s ostatním zbožím ve specializovaných prodejnách</t>
    </r>
    <r>
      <rPr>
        <sz val="8"/>
        <rFont val="Arial"/>
        <family val="2"/>
        <charset val="238"/>
      </rPr>
      <t xml:space="preserve">
</t>
    </r>
    <r>
      <rPr>
        <i/>
        <sz val="8"/>
        <rFont val="Arial"/>
        <family val="2"/>
        <charset val="238"/>
      </rPr>
      <t xml:space="preserve">Retail sale of other goods in specialized stores
</t>
    </r>
  </si>
  <si>
    <t>CZ-NACE 47.7</t>
  </si>
  <si>
    <t>z toho</t>
  </si>
  <si>
    <r>
      <rPr>
        <b/>
        <sz val="8"/>
        <rFont val="Arial"/>
        <family val="2"/>
        <charset val="238"/>
      </rPr>
      <t>Maloobchod s oděvy, obuví a koženým zbožím ve specializovaných prodejnách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 xml:space="preserve">Retail sale of clothing, footwear and leather goods in specialized stores
</t>
    </r>
  </si>
  <si>
    <t>CZ-NACE 47.71 + 47.72</t>
  </si>
  <si>
    <r>
      <rPr>
        <b/>
        <sz val="8"/>
        <rFont val="Arial"/>
        <family val="2"/>
        <charset val="238"/>
      </rPr>
      <t>Maloobchod s farmaceutickým, zdravotnickým, kosmetic. a drogistickým zbožím ve specializ. prodejnách</t>
    </r>
    <r>
      <rPr>
        <sz val="8"/>
        <rFont val="Arial"/>
        <family val="2"/>
      </rPr>
      <t xml:space="preserve">
R</t>
    </r>
    <r>
      <rPr>
        <i/>
        <sz val="8"/>
        <rFont val="Arial"/>
        <family val="2"/>
        <charset val="238"/>
      </rPr>
      <t xml:space="preserve">etail sale of pharmaceutical and medical goods, cosmetic and toilet articles in specialized stores
</t>
    </r>
  </si>
  <si>
    <t>CZ-NACE 47.73 až 47.75</t>
  </si>
  <si>
    <r>
      <rPr>
        <b/>
        <sz val="8"/>
        <rFont val="Arial"/>
        <family val="2"/>
        <charset val="238"/>
      </rPr>
      <t>Maloobchod s farmaceutickým a zdravotnickým zbožím ve specializ. prodejnách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 xml:space="preserve">Retail sale of pharmaceutical and medical goods in specialized stores
</t>
    </r>
  </si>
  <si>
    <t>CZ-NACE 47.73 + 47.74</t>
  </si>
  <si>
    <r>
      <rPr>
        <b/>
        <sz val="8"/>
        <rFont val="Arial"/>
        <family val="2"/>
        <charset val="238"/>
      </rPr>
      <t>Maloobchod ve stáncích a na trzích</t>
    </r>
    <r>
      <rPr>
        <sz val="8"/>
        <rFont val="Arial"/>
        <family val="2"/>
        <charset val="238"/>
      </rPr>
      <t xml:space="preserve">
</t>
    </r>
    <r>
      <rPr>
        <i/>
        <sz val="8"/>
        <rFont val="Arial"/>
        <family val="2"/>
        <charset val="238"/>
      </rPr>
      <t xml:space="preserve">Retail sale via stalls and markets
</t>
    </r>
  </si>
  <si>
    <t>CZ-NACE 47.8</t>
  </si>
  <si>
    <r>
      <rPr>
        <b/>
        <sz val="8"/>
        <rFont val="Arial"/>
        <family val="2"/>
        <charset val="238"/>
      </rPr>
      <t>Maloobchod mimo prodejny, stánky a trhy</t>
    </r>
    <r>
      <rPr>
        <sz val="8"/>
        <rFont val="Arial"/>
        <family val="2"/>
        <charset val="238"/>
      </rPr>
      <t xml:space="preserve">
</t>
    </r>
    <r>
      <rPr>
        <i/>
        <sz val="8"/>
        <rFont val="Arial"/>
        <family val="2"/>
        <charset val="238"/>
      </rPr>
      <t xml:space="preserve">Retail sale of other goods in specialized stores
</t>
    </r>
  </si>
  <si>
    <t>CZ-NACE 47.9</t>
  </si>
  <si>
    <r>
      <rPr>
        <b/>
        <sz val="8"/>
        <rFont val="Arial"/>
        <family val="2"/>
        <charset val="238"/>
      </rPr>
      <t>Maloobchod prostřednictvím internetu nebo zásilkové služby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 xml:space="preserve">Retail sale via mail order houses or via Internet
</t>
    </r>
  </si>
  <si>
    <t>CZ-NACE 47.91</t>
  </si>
  <si>
    <r>
      <t xml:space="preserve">Obchod, opravy a údržba motorových vozidel a maloobchodní prodej pohonných hmot
</t>
    </r>
    <r>
      <rPr>
        <i/>
        <sz val="8"/>
        <rFont val="Arial"/>
        <family val="2"/>
      </rPr>
      <t>Sale, maintenance &amp; repair of motor vehicles &amp; motorcycles; retail sale of automotive fuel</t>
    </r>
  </si>
  <si>
    <t>CZ-NACE 45 + 473</t>
  </si>
  <si>
    <r>
      <t xml:space="preserve">Maloobchod kromě maloobchodního prodeje pohonných hmot
</t>
    </r>
    <r>
      <rPr>
        <i/>
        <sz val="8"/>
        <rFont val="Arial"/>
        <family val="2"/>
        <charset val="238"/>
      </rPr>
      <t>Retail trade excl. retail sale of automotive fuel</t>
    </r>
  </si>
  <si>
    <t>CZ-NACE 47 bez 473</t>
  </si>
  <si>
    <r>
      <rPr>
        <b/>
        <sz val="8"/>
        <rFont val="Arial"/>
        <family val="2"/>
        <charset val="238"/>
      </rPr>
      <t xml:space="preserve">Maloobchod s potravinami 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>Retail trade of food, beverages and tobacco</t>
    </r>
  </si>
  <si>
    <t>CZ-NACE 47.11 + 47.2</t>
  </si>
  <si>
    <r>
      <rPr>
        <b/>
        <sz val="8"/>
        <rFont val="Arial"/>
        <family val="2"/>
        <charset val="238"/>
      </rPr>
      <t xml:space="preserve">Maloobchod s nepotravinářským zbožím 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  <charset val="238"/>
      </rPr>
      <t>Retail sale of non-food goods (except fuel)</t>
    </r>
  </si>
  <si>
    <t xml:space="preserve">CZ-NACE 47.19 + 47.4 až 47.9 </t>
  </si>
  <si>
    <r>
      <t xml:space="preserve">Maloobchod s textilem a textilní galanterií, oděvy, obuví a koženým zbožím ve specializovaných prodejnách
</t>
    </r>
    <r>
      <rPr>
        <i/>
        <sz val="8"/>
        <rFont val="Arial"/>
        <family val="2"/>
        <charset val="238"/>
      </rPr>
      <t>Retail sale of textiles, clothing, footwear and leather goods in specialized stores</t>
    </r>
    <r>
      <rPr>
        <i/>
        <sz val="8"/>
        <rFont val="Arial"/>
        <family val="2"/>
      </rPr>
      <t xml:space="preserve">
 </t>
    </r>
  </si>
  <si>
    <t xml:space="preserve">CZ-NACE 47.51 + 47.71 + 47.72 </t>
  </si>
  <si>
    <r>
      <t xml:space="preserve">Maloobchod s nábytkem, elektrospotřebiči a elektronikou, železář. zbožím a ostatními výrobky pro domácnost ve specializ. prodejnách
</t>
    </r>
    <r>
      <rPr>
        <sz val="8"/>
        <rFont val="Arial"/>
        <family val="2"/>
        <charset val="238"/>
      </rPr>
      <t xml:space="preserve">Retail sale of furniture, electrical household appliances, hardware, paints and glass and other household articles in specialized stores
</t>
    </r>
  </si>
  <si>
    <t xml:space="preserve">CZ-NACE 47.4 + 47.52 + 47.53 + 47.54 + 47.59 </t>
  </si>
  <si>
    <r>
      <t xml:space="preserve">Maloobchod s knihami, papírnickým zbožím a ostatní maloobchod s novým zbožím ve specializ. prodejnách
</t>
    </r>
    <r>
      <rPr>
        <i/>
        <sz val="8"/>
        <rFont val="Arial"/>
        <family val="2"/>
      </rPr>
      <t xml:space="preserve">Retail sale of books, newspapers and stationery; Other retail sale of new goods in specialized stores </t>
    </r>
  </si>
  <si>
    <t xml:space="preserve">CZ-NACE 47.6 + 47.76 až 47.78 </t>
  </si>
  <si>
    <t>https://www.czso.cz/documents/10180/23200010/vahy_za_maloobchod.xlsx</t>
  </si>
  <si>
    <t>Zakázané</t>
  </si>
  <si>
    <t>Váha zakázaných typů obchodů v celkové maloobchodu je 42% (viz list Maloobchod - váhy)</t>
  </si>
  <si>
    <t>Podíl aktivity vyřazené v přímém důsledku administrativních opatření</t>
  </si>
  <si>
    <t>administrativni</t>
  </si>
  <si>
    <t>celkem</t>
  </si>
  <si>
    <t>Dataset: STAN Industrial Analysis</t>
  </si>
  <si>
    <t>Country</t>
  </si>
  <si>
    <t>CZE: Czech Republic</t>
  </si>
  <si>
    <t>Time</t>
  </si>
  <si>
    <t>PROD: Production (gross output), current prices</t>
  </si>
  <si>
    <t>VALU: Value added, current prices</t>
  </si>
  <si>
    <t>EMPE: Number of employees</t>
  </si>
  <si>
    <t>Unit</t>
  </si>
  <si>
    <t>Czech Koruna, Millions</t>
  </si>
  <si>
    <t>Persons, Thousands</t>
  </si>
  <si>
    <t>Industry</t>
  </si>
  <si>
    <t>i</t>
  </si>
  <si>
    <t>D01T99:  Total</t>
  </si>
  <si>
    <t xml:space="preserve">      D01:  Crop and animal production, hunting and related service activities</t>
  </si>
  <si>
    <t xml:space="preserve">      D02:  Forestry and logging</t>
  </si>
  <si>
    <t xml:space="preserve">    D03:  Fishing and aquaculture</t>
  </si>
  <si>
    <t xml:space="preserve">    D05T06:  Mining and quarrying of energy producing materials</t>
  </si>
  <si>
    <t xml:space="preserve">    D07T08:  Mining and quarrying except energy producing materials</t>
  </si>
  <si>
    <t xml:space="preserve">    D09:  Mining support service activities</t>
  </si>
  <si>
    <t xml:space="preserve">        D10:  Food products</t>
  </si>
  <si>
    <t xml:space="preserve">        D11:  Beverages</t>
  </si>
  <si>
    <t xml:space="preserve">      D12:  Tobacco products</t>
  </si>
  <si>
    <t xml:space="preserve">        D13:  Textiles</t>
  </si>
  <si>
    <t xml:space="preserve">        D14:  Wearing apparel</t>
  </si>
  <si>
    <t xml:space="preserve">      D15:  Leather and related products</t>
  </si>
  <si>
    <t xml:space="preserve">      D16:  Wood and products of wood and cork, except furniture</t>
  </si>
  <si>
    <t xml:space="preserve">      D17:  Paper and paper products</t>
  </si>
  <si>
    <t xml:space="preserve">      D18:  Printing and reproduction of recorded media</t>
  </si>
  <si>
    <t xml:space="preserve">      D19:  Coke and refined petroleum products</t>
  </si>
  <si>
    <t xml:space="preserve">        D20:  Chemicals and chemical products</t>
  </si>
  <si>
    <t xml:space="preserve">        D21:  Basic pharmaceutical products and pharmaceutical preparations</t>
  </si>
  <si>
    <t xml:space="preserve">        D22:  Rubber and plastics products</t>
  </si>
  <si>
    <t xml:space="preserve">        D23:  Other non-metallic mineral products</t>
  </si>
  <si>
    <t xml:space="preserve">      D24:  Basic metals</t>
  </si>
  <si>
    <t xml:space="preserve">      D25:  Fabricated metal products, except machinery and equipment</t>
  </si>
  <si>
    <t xml:space="preserve">        D26:  Computer, electronic and optical products</t>
  </si>
  <si>
    <t xml:space="preserve">        D27:  Electrical equipment</t>
  </si>
  <si>
    <t xml:space="preserve">      D28:  Machinery and equipment n.e.c.</t>
  </si>
  <si>
    <t xml:space="preserve">      D29:  Motor vehicles, trailers and semi-trailers</t>
  </si>
  <si>
    <t xml:space="preserve">      D30:  Other transport equipment</t>
  </si>
  <si>
    <t xml:space="preserve">      D31T32:  Furniture, other manufacturing</t>
  </si>
  <si>
    <t xml:space="preserve">      D33:  Repair and installation of machinery and equipment</t>
  </si>
  <si>
    <t xml:space="preserve">    D35:  Electricity, gas, steam and air conditioning supply [D]</t>
  </si>
  <si>
    <t xml:space="preserve">      D36:  Water collection, treatment and supply</t>
  </si>
  <si>
    <t xml:space="preserve">      D37T39:  Sewerage, waste collection, treatment and disposal activities; materials recovery; remediation activities and other waste management services</t>
  </si>
  <si>
    <t xml:space="preserve">  D41T43:  Construction [F]</t>
  </si>
  <si>
    <t xml:space="preserve">      D45:  Wholesale and retail trade and repair of motor vehicles and motorcycles</t>
  </si>
  <si>
    <t xml:space="preserve">      D46:  Wholesale trade, except of motor vehicles and motorcycles</t>
  </si>
  <si>
    <t xml:space="preserve">      D47:  Retail trade, except of motor vehicles and motorcycles</t>
  </si>
  <si>
    <t xml:space="preserve">      D49:  Land transport and transport via pipelines</t>
  </si>
  <si>
    <t xml:space="preserve">      D50:  Water transport</t>
  </si>
  <si>
    <t xml:space="preserve">      D51:  Air transport</t>
  </si>
  <si>
    <t xml:space="preserve">      D52:  Warehousing and support activities for transportation</t>
  </si>
  <si>
    <t xml:space="preserve">      D53:  Postal and courier activities</t>
  </si>
  <si>
    <t xml:space="preserve">    D55T56:  Accommodation and food service activities [I]</t>
  </si>
  <si>
    <t xml:space="preserve">      D58:  Publishing activities</t>
  </si>
  <si>
    <t xml:space="preserve">      D59T60:  Audiovisual and broadcasting activities</t>
  </si>
  <si>
    <t xml:space="preserve">    D61:  Telecommunications</t>
  </si>
  <si>
    <t xml:space="preserve">      D62: Computer programming, consultancy and related activities</t>
  </si>
  <si>
    <t xml:space="preserve">      D63: Information service activities</t>
  </si>
  <si>
    <t xml:space="preserve">    D64:  Financial service activities, except insurance and pension funding</t>
  </si>
  <si>
    <t xml:space="preserve">    D65:  Insurance, reinsurance and pension funding, except compulsory social security</t>
  </si>
  <si>
    <t xml:space="preserve">    D66:  Activities auxiliary to financial service and insurance activities</t>
  </si>
  <si>
    <t xml:space="preserve">    D68:  Real estate activities [L]</t>
  </si>
  <si>
    <t xml:space="preserve">            D69: Legal and accounting activities</t>
  </si>
  <si>
    <t xml:space="preserve">            D70: Activities of head offices; management consultancy activities</t>
  </si>
  <si>
    <t xml:space="preserve">          D71:  Architectural and engineering activities; technical testing and analysis</t>
  </si>
  <si>
    <t xml:space="preserve">        D72:  Scientific research and development</t>
  </si>
  <si>
    <t xml:space="preserve">          D73:  Advertising and market research</t>
  </si>
  <si>
    <t xml:space="preserve">            D74: Other professional, scientific and technical activities</t>
  </si>
  <si>
    <t xml:space="preserve">            D75: Veterinary activities</t>
  </si>
  <si>
    <t xml:space="preserve">        D77:  Rental and leasing activities</t>
  </si>
  <si>
    <t xml:space="preserve">        D78:  Employment activities</t>
  </si>
  <si>
    <t xml:space="preserve">        D79:  Travel agency, tour operator, reservation service and related activities</t>
  </si>
  <si>
    <t xml:space="preserve">        D80T82:  Security and investigation activities; services to buildings and landscape activities; office administrative, office support and other business support activities</t>
  </si>
  <si>
    <t xml:space="preserve">      D84:  Public administration and defence; compulsory social security [O]</t>
  </si>
  <si>
    <t xml:space="preserve">      D85:  Education [P]</t>
  </si>
  <si>
    <t xml:space="preserve">        D86:  Human health activities</t>
  </si>
  <si>
    <t xml:space="preserve">        D87T88:  Residential care and social work activities</t>
  </si>
  <si>
    <t xml:space="preserve">        D90T92:  Creative, arts and entertainment activities; libraries, archives, museums and other cultural activities; gambling and betting activities</t>
  </si>
  <si>
    <t xml:space="preserve">        D93:  Sports activities and amusement and recreation activities</t>
  </si>
  <si>
    <t xml:space="preserve">        D94:  Activities of membership organizations</t>
  </si>
  <si>
    <t xml:space="preserve">        D95:  Repair of computers and personal and household goods</t>
  </si>
  <si>
    <t xml:space="preserve">        D96:  Other personal service activities</t>
  </si>
  <si>
    <t xml:space="preserve">      D97T98:  Activities of households as employers; undifferentiated activities of households for own use [T]</t>
  </si>
  <si>
    <t xml:space="preserve">      D99:  Activities of extraterritorial organizations and bodies [U]</t>
  </si>
  <si>
    <t>Nařízení velkoobchod přímo nezmiňují, tak prozatím 0%</t>
  </si>
  <si>
    <t>OECD odv</t>
  </si>
  <si>
    <t>OECD počet zamestnancu</t>
  </si>
  <si>
    <t>zamestnanci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</si>
  <si>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</si>
  <si>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</si>
  <si>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</si>
  <si>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</si>
  <si>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</si>
  <si>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</si>
  <si>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</si>
  <si>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</si>
  <si>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</si>
  <si>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</si>
  <si>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</si>
  <si>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</si>
  <si>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</si>
  <si>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</si>
  <si>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</si>
  <si>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</si>
  <si>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</si>
  <si>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</si>
  <si>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</si>
  <si>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</si>
  <si>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</si>
  <si>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</si>
  <si>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</si>
  <si>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</si>
  <si>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</si>
  <si>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</si>
  <si>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</si>
  <si>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</si>
  <si>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</si>
  <si>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</si>
  <si>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</si>
  <si>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</si>
  <si>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</si>
  <si>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37+38+39</t>
  </si>
  <si>
    <t>42</t>
  </si>
  <si>
    <t>45</t>
  </si>
  <si>
    <t>46+47</t>
  </si>
  <si>
    <t>49</t>
  </si>
  <si>
    <t>50</t>
  </si>
  <si>
    <t>51</t>
  </si>
  <si>
    <t>52</t>
  </si>
  <si>
    <t>53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</si>
  <si>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</si>
  <si>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</si>
  <si>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</si>
  <si>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</si>
  <si>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</si>
  <si>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</si>
  <si>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</si>
  <si>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</si>
  <si>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</si>
  <si>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</si>
  <si>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</si>
  <si>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</si>
  <si>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</si>
  <si>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</si>
  <si>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</si>
  <si>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</si>
  <si>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</si>
  <si>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</si>
  <si>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</si>
  <si>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</si>
  <si>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</si>
  <si>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</si>
  <si>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</si>
  <si>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</si>
  <si>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</si>
  <si>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84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</si>
  <si>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</si>
  <si>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</si>
  <si>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</si>
  <si>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</si>
  <si>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</si>
  <si>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</si>
  <si>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</si>
  <si>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</si>
  <si>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</si>
  <si>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</si>
  <si>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96+97+98+99</t>
  </si>
  <si>
    <t>I-O odv</t>
  </si>
  <si>
    <t>I-O VA</t>
  </si>
  <si>
    <t>Symetrická tabulka Input-Output</t>
  </si>
  <si>
    <t>odvětví x odvětví</t>
  </si>
  <si>
    <t>běžné ceny základní</t>
  </si>
  <si>
    <t>CELKEM</t>
  </si>
  <si>
    <t>mil. Kč</t>
  </si>
  <si>
    <t>CZ-NACE odvětví</t>
  </si>
  <si>
    <t>Název</t>
  </si>
  <si>
    <t>Výdaje na</t>
  </si>
  <si>
    <t>Tvorba hrubého fixního kap., vč. cenností</t>
  </si>
  <si>
    <t>Změna stavu zásob</t>
  </si>
  <si>
    <t>Vývoz (FOB)</t>
  </si>
  <si>
    <t>Konečné užití celkem</t>
  </si>
  <si>
    <t>Užité zdroje celkem</t>
  </si>
  <si>
    <t>MEZISPOTŘEBA</t>
  </si>
  <si>
    <t>konečnou  spotřebu</t>
  </si>
  <si>
    <t>Zemědělství</t>
  </si>
  <si>
    <t>Lesnictví a těžba dřeva</t>
  </si>
  <si>
    <t xml:space="preserve">Rybolov a akvakultura </t>
  </si>
  <si>
    <t xml:space="preserve">Těžba a úprava čer. a hněd. uhlí </t>
  </si>
  <si>
    <t>Těžba ropy a zemního plynu</t>
  </si>
  <si>
    <t>Těžba a úprava rud</t>
  </si>
  <si>
    <t>Ostatní těžba a dobývání</t>
  </si>
  <si>
    <t>Podpůrné činnosti při těžbě</t>
  </si>
  <si>
    <t>Výroba potravinář-ských výrobků</t>
  </si>
  <si>
    <t>Výroba nápojů</t>
  </si>
  <si>
    <t>Výroba tabákových výrobků</t>
  </si>
  <si>
    <t xml:space="preserve">Výroba textilií </t>
  </si>
  <si>
    <t>Výroba oděvů</t>
  </si>
  <si>
    <t xml:space="preserve">Výroba usní a souvisejí-cích výrobků </t>
  </si>
  <si>
    <t>Zprac. dřeva, vý. dřev., kork., prout. a slam. výr., kromě nábytku</t>
  </si>
  <si>
    <t>Výroba papíru a výrobků z papíru</t>
  </si>
  <si>
    <t>Tisk a rozmnož. nahraných nosičů</t>
  </si>
  <si>
    <t xml:space="preserve">Výroba koksu a raf. ropných produktů </t>
  </si>
  <si>
    <t>Výroba chem. látek a chem. přípravků</t>
  </si>
  <si>
    <t>Výroba základních farmac. výr. a přípravků</t>
  </si>
  <si>
    <t>Výroba pryž. a plast. výrobků</t>
  </si>
  <si>
    <t>Výr. zákl. kovů, hutní zprac. kovů;slévár.</t>
  </si>
  <si>
    <t>Výr. kov. konstrukcí a kovoděl-ných výr., kromě strojů a zařízení</t>
  </si>
  <si>
    <t>Výroba počítačů, elektron. a optic. příst. a zař.</t>
  </si>
  <si>
    <t>Výroba strojů a zařízení j. n.</t>
  </si>
  <si>
    <t>Výroba motor. vozidel (kromě motocyklů), přívěsů a návěsů</t>
  </si>
  <si>
    <t>Výroba ostatních dopravních prostředků a zařízení</t>
  </si>
  <si>
    <t>Výroba nábytku</t>
  </si>
  <si>
    <t>Ostatní zpracovatel-ský průmysl</t>
  </si>
  <si>
    <t>Výroba a rozvod elektřiny, plynu, tepla a klim. vzduchu</t>
  </si>
  <si>
    <t xml:space="preserve">Shromažďo-vání, úpr. a rozvod vody </t>
  </si>
  <si>
    <t>Činnosti související s odpadními vodami; shromažďování, sběr a odstraň. odpadů, úprava odpadů k dalšímu využití; sanace a jiné činnosti související s odpady</t>
  </si>
  <si>
    <t>Inženýrské stavitelství</t>
  </si>
  <si>
    <t xml:space="preserve">Specializo-vané stavební činnosti </t>
  </si>
  <si>
    <t xml:space="preserve">Velkoob., maloob. a opravy mot. vozidel </t>
  </si>
  <si>
    <t xml:space="preserve">Velkoob., kromě motorových vozidel; maloob., kromě motorových vozidel </t>
  </si>
  <si>
    <t>Vodní doprava</t>
  </si>
  <si>
    <t>Letecká doprava</t>
  </si>
  <si>
    <t>Skladování a vedlejší činnosti v dopravě</t>
  </si>
  <si>
    <t>Poštovní a kurýrní činnosti</t>
  </si>
  <si>
    <t>Ubytování</t>
  </si>
  <si>
    <t>Vydavatelské činnosti</t>
  </si>
  <si>
    <t>Činnosti v oblasti filmů, tel. progr. a videoz., poř. zvuk. nahrávek a hud. vydavatelské činnosti</t>
  </si>
  <si>
    <t>Tvorba programů a vysílání</t>
  </si>
  <si>
    <t>Telekomuni-kační činnosti</t>
  </si>
  <si>
    <t>Činnosti v oblasti infor. technologií</t>
  </si>
  <si>
    <t>Informační činnosti</t>
  </si>
  <si>
    <t>Fin. zprostředko-vání, kromě pojišť. a penz. fin.</t>
  </si>
  <si>
    <t>Pojištění, zajištění a penz. fin., kromě povin. soc. zabezpečení</t>
  </si>
  <si>
    <t>Ostatní finanční činnosti</t>
  </si>
  <si>
    <t>Činnosti v oblasti nemovitostí</t>
  </si>
  <si>
    <t>Činnosti ved. podniků; porad. v oblasti říz.</t>
  </si>
  <si>
    <t>Architekt. a inž. čin.; tech. zk. a analýzy</t>
  </si>
  <si>
    <t>Výzkum a vývoj</t>
  </si>
  <si>
    <t>Reklama a průzkum trhu</t>
  </si>
  <si>
    <t>Ostatní profesní, věd. a tech. činnosti</t>
  </si>
  <si>
    <t>Veterinární činnosti</t>
  </si>
  <si>
    <t>Činn. v obl. pronájmu a operat. leasingu</t>
  </si>
  <si>
    <t>Činnosti související se zaměstnáním</t>
  </si>
  <si>
    <t>Činn. cest. agentur, kanc. a jiné rez. a souvis. čin.</t>
  </si>
  <si>
    <t>Bezpečnostní a pátrací činnosti</t>
  </si>
  <si>
    <t xml:space="preserve">Činnosti související se stavb. a úpr. krajiny </t>
  </si>
  <si>
    <t>Administra-tivní, kanc. a jiné podp. činn. pro podnikání</t>
  </si>
  <si>
    <t>Veř. správa a obrana; povinné soc. zab.</t>
  </si>
  <si>
    <t>Ambulantní nebo terénní soc. služby</t>
  </si>
  <si>
    <t>Tvůrčí, umělecké a zábavní činnosti</t>
  </si>
  <si>
    <t>Činnosti knihoven, archivů, muzeí a jin. kult. zař.</t>
  </si>
  <si>
    <t>Činn. heren, kasin a sáz. kanceláří</t>
  </si>
  <si>
    <t>Sportovní, zábavní a rekreační činnosti</t>
  </si>
  <si>
    <t>Činn. org. sdruž. osoby za účelem. prosazování spol. zájmů</t>
  </si>
  <si>
    <t>Opravy počítačů a výr. pro os. potřebu a převážně pro domácnost</t>
  </si>
  <si>
    <t>Poskytování ostatních osobních služeb; činn. dom. jako zaměstnav. dom. pers.; činn. dom. produk. blíže neurčené výr. a služby pro vl. potřebu; činnosti exteritoriál-ních org. a orgánů</t>
  </si>
  <si>
    <t>domácností</t>
  </si>
  <si>
    <t>vládních institucí</t>
  </si>
  <si>
    <t>nezisko-vých institucí</t>
  </si>
  <si>
    <t>P.3</t>
  </si>
  <si>
    <t>P.51g+P.53</t>
  </si>
  <si>
    <t>P.52</t>
  </si>
  <si>
    <t>P.6</t>
  </si>
  <si>
    <t xml:space="preserve">Výroba usní a souvisejících výrobků </t>
  </si>
  <si>
    <t>Výr. kov. konstrukcí a kovodělných výr., kromě strojů a zařízení</t>
  </si>
  <si>
    <t>Ostatní zpracovatelský průmysl</t>
  </si>
  <si>
    <t xml:space="preserve">Shromažďování, úpr. a rozvod vody </t>
  </si>
  <si>
    <t xml:space="preserve">Specializované stavební činnosti </t>
  </si>
  <si>
    <t>Telekomunikační činnosti</t>
  </si>
  <si>
    <t>Fin. zprostředkování, kromě pojišť. a penz. fin.</t>
  </si>
  <si>
    <t>Administrativní, kanc. a jiné podp. činn. pro podnikání</t>
  </si>
  <si>
    <t>Poskytování ostatních osobních služeb; činn. dom. jako zaměstnav. dom. pers.; činn. dom. produk. blíže neurčené výr. a služby pro vl. potřebu; činnosti exteritoriálních org. a orgánů</t>
  </si>
  <si>
    <t>P.2</t>
  </si>
  <si>
    <t>Mezispotřeba (základní ceny)</t>
  </si>
  <si>
    <t>D.21-D.31</t>
  </si>
  <si>
    <t>Čisté daně na výrobky</t>
  </si>
  <si>
    <t>Mezispotřeba (kupní ceny)</t>
  </si>
  <si>
    <t>D.11</t>
  </si>
  <si>
    <t>Mzdy a platy</t>
  </si>
  <si>
    <t>D.12</t>
  </si>
  <si>
    <t>Soc. příspěvky zaměstnavatelů</t>
  </si>
  <si>
    <t>D.29</t>
  </si>
  <si>
    <t>Ostatní daně z výroby</t>
  </si>
  <si>
    <t>D.39</t>
  </si>
  <si>
    <t>Ostatní dotace na výrobu (-)</t>
  </si>
  <si>
    <t>P.51c</t>
  </si>
  <si>
    <t>Spotřeba fixního kapitálu</t>
  </si>
  <si>
    <t>B.2n</t>
  </si>
  <si>
    <t>Čistý provozní přebytek</t>
  </si>
  <si>
    <t>B.3n</t>
  </si>
  <si>
    <t>Čistý smíšený důchod</t>
  </si>
  <si>
    <t>B.1g</t>
  </si>
  <si>
    <t>Hrubá přidaná hodnota (základní ceny)</t>
  </si>
  <si>
    <t>P.1</t>
  </si>
  <si>
    <t>Produkce (základní ceny)</t>
  </si>
  <si>
    <t>P.7</t>
  </si>
  <si>
    <t>Dovoz</t>
  </si>
  <si>
    <t>Zdroje celkem</t>
  </si>
  <si>
    <t>Počet zaměstnanců podle odvětví</t>
  </si>
  <si>
    <t>OECD STAN</t>
  </si>
  <si>
    <t>I-O VA celkem</t>
  </si>
  <si>
    <t>Kde OECD STAN agreguje více než jedno odvětví dohromady, zaměstnanost je rozdělena úměrně přidané hodnotě podle CZSO I-O tabulky. Kde I-O tabulka také agreguje, zaměstnanost je rozdělena rovnoměrně.</t>
  </si>
  <si>
    <t>KONTROLA</t>
  </si>
  <si>
    <t>podíl</t>
  </si>
  <si>
    <t>France (Barrot et al.)</t>
  </si>
  <si>
    <t>vyrazeno</t>
  </si>
  <si>
    <t>Efekt zavření škol ignoruje zaměstnance vyřazené administrativně, efekt závislosti na práci z domu ignoruje zaměstnance vyřazené administrativně a zavřením škol</t>
  </si>
  <si>
    <t>B+D+E</t>
  </si>
  <si>
    <t>I-55</t>
  </si>
  <si>
    <t>I-56</t>
  </si>
  <si>
    <t>J</t>
  </si>
  <si>
    <t>L</t>
  </si>
  <si>
    <t>M+N</t>
  </si>
  <si>
    <t>O+P+Q</t>
  </si>
  <si>
    <t>R+S+T+U</t>
  </si>
  <si>
    <t>Obchod</t>
  </si>
  <si>
    <t>Doprava</t>
  </si>
  <si>
    <t>Ubytovani</t>
  </si>
  <si>
    <t>Pohostinstvi</t>
  </si>
  <si>
    <t>Informační a komunikační činnosti</t>
  </si>
  <si>
    <t>Profesní, vědecké, technické a administrativní činnosti</t>
  </si>
  <si>
    <t>Veřejná správa a obrana, vzdělávání, zdravotní a sociální péče</t>
  </si>
  <si>
    <t>Ostatní činnosti</t>
  </si>
  <si>
    <t>Průmysl, těžba a dobývání (bez zpracovatelskeho průmyslu)</t>
  </si>
  <si>
    <t>procentní změna</t>
  </si>
  <si>
    <t>Práce z domu</t>
  </si>
  <si>
    <t>Školy</t>
  </si>
  <si>
    <t>Administrativní</t>
  </si>
  <si>
    <t>Poznámka: Graf replikuje Figure 1 v Barrot, Grassi &amp; Sauvagnat (2020)</t>
  </si>
  <si>
    <t>Na rozdíl od Barrot et al. Předpokládáme, že jen 70% zaměstnanců bez počítače je vyřazených (nikoli 100%) a 30% zaměstnanců s počítačem je vyřazených (nikoli 0%)</t>
  </si>
  <si>
    <t>Pracovník je vyřazený, pokud v domácnosti je alespoň jedno dítě do 12 let věku včetně a ani jeden dospělý (18+), který není ekonomicky aktivní. "Vyřazení" je rovnoměrně rozložené mezi pracující členy domácnosti.</t>
  </si>
  <si>
    <t>Model předpokládá, že děti (do 12 let) nehlídá osoba mimo domácnost a nejsou doma samy. Následující parametr umožňuje tento předpoklad upravit.</t>
  </si>
  <si>
    <r>
      <rPr>
        <b/>
        <sz val="11"/>
        <color theme="1"/>
        <rFont val="Calibri"/>
        <family val="2"/>
        <scheme val="minor"/>
      </rPr>
      <t>Parametr</t>
    </r>
    <r>
      <rPr>
        <sz val="11"/>
        <color theme="1"/>
        <rFont val="Calibri"/>
        <family val="2"/>
        <scheme val="minor"/>
      </rPr>
      <t>: Podíl zasažených domácností, kde hlídání obstará osoba mimo domácnost či starší dítě nebo kde jsou děti doma samy.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</si>
</sst>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_ ;\-#,##0.0\ 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10"/>
      <name val="Arial CE"/>
      <charset val="238"/>
    </font>
    <font>
      <b/>
      <sz val="14"/>
      <name val="Arial"/>
      <family val="2"/>
    </font>
    <font>
      <sz val="14"/>
      <name val="Arial"/>
      <family val="2"/>
    </font>
    <font>
      <b/>
      <sz val="17"/>
      <name val="Arial"/>
      <family val="2"/>
    </font>
    <font>
      <sz val="17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sz val="13"/>
      <name val="Arial"/>
      <family val="2"/>
      <charset val="238"/>
    </font>
    <font>
      <sz val="13"/>
      <name val="Arial CE"/>
      <family val="2"/>
      <charset val="238"/>
    </font>
    <font>
      <sz val="13"/>
      <name val="Arial"/>
      <family val="2"/>
      <charset val="238"/>
    </font>
    <font>
      <sz val="10"/>
      <name val="Arial"/>
      <family val="2"/>
    </font>
    <font>
      <b/>
      <sz val="13"/>
      <name val="Arial CE"/>
      <family val="2"/>
      <charset val="238"/>
    </font>
    <font>
      <b/>
      <sz val="9"/>
      <name val="Arial"/>
      <family val="2"/>
    </font>
    <font>
      <b/>
      <sz val="11"/>
      <name val="Arial"/>
      <family val="2"/>
    </font>
    <font>
      <i/>
      <sz val="9"/>
      <name val="Arial"/>
      <family val="2"/>
      <charset val="238"/>
    </font>
    <font>
      <b/>
      <sz val="10"/>
      <name val="Arial"/>
      <family val="2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</font>
    <font>
      <i/>
      <sz val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name val="Arial"/>
      <family val="2"/>
    </font>
    <font>
      <i/>
      <sz val="8"/>
      <name val="Arial"/>
      <family val="2"/>
    </font>
    <font>
      <sz val="8"/>
      <name val="Calibri"/>
      <family val="2"/>
      <charset val="238"/>
      <scheme val="minor"/>
    </font>
    <font>
      <b/>
      <sz val="10"/>
      <name val="Arial CE"/>
      <charset val="238"/>
    </font>
    <font>
      <sz val="10"/>
      <name val="Arial"/>
      <family val="2"/>
      <charset val="238"/>
    </font>
    <font>
      <b/>
      <sz val="10"/>
      <name val="Arial CE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1"/>
      <name val="Arial"/>
      <family val="2"/>
      <charset val="238"/>
    </font>
    <font>
      <sz val="10"/>
      <color theme="1"/>
      <name val="Arial"/>
      <family val="2"/>
      <charset val="238"/>
    </font>
    <font>
      <b/>
      <sz val="8"/>
      <name val="Arial CE"/>
      <family val="2"/>
      <charset val="238"/>
    </font>
    <font>
      <sz val="10"/>
      <color theme="1"/>
      <name val="Arial"/>
      <family val="2"/>
    </font>
    <font>
      <b/>
      <sz val="18"/>
      <name val="Arial"/>
      <family val="2"/>
      <charset val="238"/>
    </font>
    <font>
      <sz val="14"/>
      <name val="Arial CE"/>
      <family val="2"/>
      <charset val="238"/>
    </font>
    <font>
      <b/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8"/>
      <name val="Arial CE"/>
      <family val="2"/>
      <charset val="238"/>
    </font>
    <font>
      <sz val="8"/>
      <name val="Arial CE"/>
      <charset val="238"/>
    </font>
    <font>
      <b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21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13"/>
      </patternFill>
    </fill>
    <fill>
      <patternFill patternType="solid">
        <fgColor indexed="9"/>
        <bgColor indexed="11"/>
      </patternFill>
    </fill>
    <fill>
      <patternFill patternType="solid">
        <fgColor indexed="9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9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8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31" fillId="0" borderId="0"/>
    <xf numFmtId="0" fontId="53" fillId="0" borderId="0"/>
    <xf numFmtId="0" fontId="10" fillId="0" borderId="0">
      <alignment vertical="top"/>
    </xf>
  </cellStyleXfs>
  <cellXfs count="440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9" fontId="5" fillId="0" borderId="2" xfId="1" applyFont="1" applyBorder="1" applyAlignment="1">
      <alignment horizontal="right" vertical="center" wrapText="1"/>
    </xf>
    <xf numFmtId="9" fontId="0" fillId="0" borderId="0" xfId="0" applyNumberFormat="1"/>
    <xf numFmtId="0" fontId="7" fillId="0" borderId="0" xfId="0" applyFont="1"/>
    <xf numFmtId="0" fontId="7" fillId="0" borderId="0" xfId="0" applyFont="1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2" applyAlignment="1">
      <alignment horizontal="center" vertical="center"/>
    </xf>
    <xf numFmtId="0" fontId="11" fillId="3" borderId="0" xfId="3" applyFont="1" applyFill="1" applyAlignment="1">
      <alignment horizontal="left"/>
    </xf>
    <xf numFmtId="0" fontId="11" fillId="3" borderId="0" xfId="3" applyFont="1" applyFill="1"/>
    <xf numFmtId="0" fontId="11" fillId="3" borderId="0" xfId="3" applyFont="1" applyFill="1" applyAlignment="1">
      <alignment horizontal="right"/>
    </xf>
    <xf numFmtId="0" fontId="11" fillId="3" borderId="0" xfId="3" applyFont="1" applyFill="1" applyAlignment="1">
      <alignment horizontal="center"/>
    </xf>
    <xf numFmtId="0" fontId="11" fillId="5" borderId="0" xfId="3" applyFont="1" applyFill="1"/>
    <xf numFmtId="0" fontId="11" fillId="6" borderId="0" xfId="3" applyFont="1" applyFill="1" applyAlignment="1">
      <alignment horizontal="right"/>
    </xf>
    <xf numFmtId="0" fontId="12" fillId="3" borderId="0" xfId="3" applyFont="1" applyFill="1"/>
    <xf numFmtId="0" fontId="13" fillId="4" borderId="0" xfId="3" applyFont="1" applyFill="1" applyAlignment="1">
      <alignment horizontal="centerContinuous" vertical="center"/>
    </xf>
    <xf numFmtId="0" fontId="13" fillId="3" borderId="0" xfId="3" applyFont="1" applyFill="1" applyAlignment="1">
      <alignment horizontal="centerContinuous" vertical="center"/>
    </xf>
    <xf numFmtId="0" fontId="14" fillId="3" borderId="0" xfId="3" applyFont="1" applyFill="1" applyAlignment="1">
      <alignment horizontal="centerContinuous" vertical="center"/>
    </xf>
    <xf numFmtId="0" fontId="13" fillId="5" borderId="0" xfId="3" applyFont="1" applyFill="1" applyAlignment="1">
      <alignment horizontal="centerContinuous" vertical="center"/>
    </xf>
    <xf numFmtId="0" fontId="13" fillId="3" borderId="0" xfId="3" applyFont="1" applyFill="1" applyAlignment="1">
      <alignment vertical="center"/>
    </xf>
    <xf numFmtId="0" fontId="14" fillId="3" borderId="0" xfId="3" applyFont="1" applyFill="1" applyAlignment="1">
      <alignment vertical="center"/>
    </xf>
    <xf numFmtId="0" fontId="11" fillId="4" borderId="0" xfId="3" applyFont="1" applyFill="1" applyAlignment="1">
      <alignment horizontal="left" vertical="center"/>
    </xf>
    <xf numFmtId="0" fontId="11" fillId="3" borderId="0" xfId="3" applyFont="1" applyFill="1" applyAlignment="1">
      <alignment horizontal="left" vertical="center"/>
    </xf>
    <xf numFmtId="0" fontId="12" fillId="3" borderId="0" xfId="3" applyFont="1" applyFill="1" applyAlignment="1">
      <alignment horizontal="left" vertical="center"/>
    </xf>
    <xf numFmtId="0" fontId="11" fillId="5" borderId="0" xfId="3" applyFont="1" applyFill="1" applyAlignment="1">
      <alignment horizontal="left" vertical="center"/>
    </xf>
    <xf numFmtId="0" fontId="11" fillId="3" borderId="0" xfId="3" applyFont="1" applyFill="1" applyAlignment="1">
      <alignment horizontal="left" vertical="top"/>
    </xf>
    <xf numFmtId="0" fontId="11" fillId="3" borderId="0" xfId="3" applyFont="1" applyFill="1" applyAlignment="1">
      <alignment vertical="top"/>
    </xf>
    <xf numFmtId="0" fontId="11" fillId="4" borderId="0" xfId="3" applyFont="1" applyFill="1" applyAlignment="1">
      <alignment horizontal="left" vertical="top"/>
    </xf>
    <xf numFmtId="0" fontId="11" fillId="3" borderId="0" xfId="3" applyFont="1" applyFill="1" applyAlignment="1">
      <alignment horizontal="center" vertical="top"/>
    </xf>
    <xf numFmtId="0" fontId="11" fillId="5" borderId="0" xfId="3" applyFont="1" applyFill="1" applyAlignment="1">
      <alignment vertical="top"/>
    </xf>
    <xf numFmtId="0" fontId="11" fillId="3" borderId="0" xfId="3" applyFont="1" applyFill="1" applyAlignment="1">
      <alignment horizontal="right" vertical="top"/>
    </xf>
    <xf numFmtId="0" fontId="12" fillId="3" borderId="0" xfId="3" applyFont="1" applyFill="1" applyAlignment="1">
      <alignment vertical="top"/>
    </xf>
    <xf numFmtId="0" fontId="15" fillId="3" borderId="3" xfId="3" applyFont="1" applyFill="1" applyBorder="1"/>
    <xf numFmtId="0" fontId="15" fillId="3" borderId="4" xfId="3" applyFont="1" applyFill="1" applyBorder="1"/>
    <xf numFmtId="0" fontId="15" fillId="3" borderId="5" xfId="3" applyFont="1" applyFill="1" applyBorder="1" applyAlignment="1">
      <alignment horizontal="center"/>
    </xf>
    <xf numFmtId="0" fontId="15" fillId="3" borderId="3" xfId="3" applyFont="1" applyFill="1" applyBorder="1" applyAlignment="1">
      <alignment horizontal="centerContinuous"/>
    </xf>
    <xf numFmtId="0" fontId="15" fillId="3" borderId="5" xfId="3" applyFont="1" applyFill="1" applyBorder="1" applyAlignment="1">
      <alignment horizontal="centerContinuous"/>
    </xf>
    <xf numFmtId="0" fontId="15" fillId="3" borderId="6" xfId="3" applyFont="1" applyFill="1" applyBorder="1" applyAlignment="1">
      <alignment horizontal="centerContinuous"/>
    </xf>
    <xf numFmtId="0" fontId="15" fillId="3" borderId="7" xfId="3" applyFont="1" applyFill="1" applyBorder="1" applyAlignment="1">
      <alignment horizontal="centerContinuous"/>
    </xf>
    <xf numFmtId="0" fontId="15" fillId="3" borderId="0" xfId="3" applyFont="1" applyFill="1"/>
    <xf numFmtId="0" fontId="15" fillId="5" borderId="8" xfId="3" applyFont="1" applyFill="1" applyBorder="1"/>
    <xf numFmtId="0" fontId="16" fillId="3" borderId="0" xfId="3" applyFont="1" applyFill="1" applyAlignment="1">
      <alignment horizontal="left"/>
    </xf>
    <xf numFmtId="0" fontId="15" fillId="5" borderId="0" xfId="3" applyFont="1" applyFill="1"/>
    <xf numFmtId="0" fontId="15" fillId="5" borderId="9" xfId="3" applyFont="1" applyFill="1" applyBorder="1" applyAlignment="1">
      <alignment horizontal="center"/>
    </xf>
    <xf numFmtId="0" fontId="16" fillId="3" borderId="8" xfId="3" applyFont="1" applyFill="1" applyBorder="1" applyAlignment="1">
      <alignment horizontal="centerContinuous" vertical="top"/>
    </xf>
    <xf numFmtId="0" fontId="16" fillId="3" borderId="9" xfId="3" applyFont="1" applyFill="1" applyBorder="1" applyAlignment="1">
      <alignment horizontal="centerContinuous" vertical="top"/>
    </xf>
    <xf numFmtId="0" fontId="16" fillId="5" borderId="0" xfId="3" applyFont="1" applyFill="1" applyAlignment="1">
      <alignment horizontal="centerContinuous" vertical="top"/>
    </xf>
    <xf numFmtId="0" fontId="16" fillId="3" borderId="10" xfId="3" applyFont="1" applyFill="1" applyBorder="1" applyAlignment="1">
      <alignment horizontal="centerContinuous" vertical="top"/>
    </xf>
    <xf numFmtId="0" fontId="16" fillId="3" borderId="11" xfId="3" applyFont="1" applyFill="1" applyBorder="1" applyAlignment="1">
      <alignment horizontal="centerContinuous" vertical="top"/>
    </xf>
    <xf numFmtId="0" fontId="17" fillId="3" borderId="0" xfId="3" applyFont="1" applyFill="1" applyAlignment="1">
      <alignment horizontal="left"/>
    </xf>
    <xf numFmtId="0" fontId="15" fillId="5" borderId="12" xfId="3" applyFont="1" applyFill="1" applyBorder="1" applyAlignment="1">
      <alignment horizontal="centerContinuous"/>
    </xf>
    <xf numFmtId="0" fontId="15" fillId="3" borderId="13" xfId="3" applyFont="1" applyFill="1" applyBorder="1" applyAlignment="1">
      <alignment horizontal="centerContinuous"/>
    </xf>
    <xf numFmtId="0" fontId="15" fillId="5" borderId="14" xfId="3" applyFont="1" applyFill="1" applyBorder="1" applyAlignment="1">
      <alignment horizontal="centerContinuous"/>
    </xf>
    <xf numFmtId="0" fontId="15" fillId="5" borderId="13" xfId="3" applyFont="1" applyFill="1" applyBorder="1" applyAlignment="1">
      <alignment horizontal="centerContinuous"/>
    </xf>
    <xf numFmtId="0" fontId="15" fillId="3" borderId="15" xfId="3" applyFont="1" applyFill="1" applyBorder="1"/>
    <xf numFmtId="0" fontId="15" fillId="3" borderId="16" xfId="3" applyFont="1" applyFill="1" applyBorder="1"/>
    <xf numFmtId="0" fontId="15" fillId="3" borderId="17" xfId="3" applyFont="1" applyFill="1" applyBorder="1" applyAlignment="1">
      <alignment horizontal="center"/>
    </xf>
    <xf numFmtId="0" fontId="15" fillId="3" borderId="18" xfId="3" applyFont="1" applyFill="1" applyBorder="1" applyAlignment="1">
      <alignment horizontal="centerContinuous" vertical="top"/>
    </xf>
    <xf numFmtId="0" fontId="15" fillId="3" borderId="19" xfId="3" applyFont="1" applyFill="1" applyBorder="1" applyAlignment="1">
      <alignment horizontal="centerContinuous" vertical="top"/>
    </xf>
    <xf numFmtId="0" fontId="15" fillId="3" borderId="20" xfId="3" applyFont="1" applyFill="1" applyBorder="1" applyAlignment="1">
      <alignment horizontal="centerContinuous" vertical="top"/>
    </xf>
    <xf numFmtId="0" fontId="15" fillId="3" borderId="8" xfId="3" applyFont="1" applyFill="1" applyBorder="1"/>
    <xf numFmtId="0" fontId="15" fillId="3" borderId="0" xfId="3" applyFont="1" applyFill="1" applyAlignment="1">
      <alignment horizontal="center"/>
    </xf>
    <xf numFmtId="164" fontId="15" fillId="5" borderId="21" xfId="3" applyNumberFormat="1" applyFont="1" applyFill="1" applyBorder="1" applyAlignment="1">
      <alignment horizontal="right"/>
    </xf>
    <xf numFmtId="164" fontId="15" fillId="5" borderId="22" xfId="3" applyNumberFormat="1" applyFont="1" applyFill="1" applyBorder="1" applyAlignment="1">
      <alignment horizontal="right"/>
    </xf>
    <xf numFmtId="164" fontId="15" fillId="5" borderId="10" xfId="3" applyNumberFormat="1" applyFont="1" applyFill="1" applyBorder="1" applyAlignment="1">
      <alignment horizontal="right"/>
    </xf>
    <xf numFmtId="164" fontId="15" fillId="3" borderId="23" xfId="3" applyNumberFormat="1" applyFont="1" applyFill="1" applyBorder="1" applyAlignment="1">
      <alignment horizontal="right"/>
    </xf>
    <xf numFmtId="164" fontId="15" fillId="3" borderId="22" xfId="3" applyNumberFormat="1" applyFont="1" applyFill="1" applyBorder="1" applyAlignment="1">
      <alignment horizontal="right"/>
    </xf>
    <xf numFmtId="0" fontId="16" fillId="3" borderId="8" xfId="3" applyFont="1" applyFill="1" applyBorder="1"/>
    <xf numFmtId="0" fontId="18" fillId="0" borderId="0" xfId="3" applyFont="1"/>
    <xf numFmtId="0" fontId="16" fillId="7" borderId="0" xfId="3" applyFont="1" applyFill="1"/>
    <xf numFmtId="0" fontId="16" fillId="7" borderId="0" xfId="3" applyFont="1" applyFill="1" applyAlignment="1">
      <alignment horizontal="center"/>
    </xf>
    <xf numFmtId="164" fontId="16" fillId="5" borderId="21" xfId="3" applyNumberFormat="1" applyFont="1" applyFill="1" applyBorder="1" applyAlignment="1">
      <alignment horizontal="right"/>
    </xf>
    <xf numFmtId="164" fontId="16" fillId="5" borderId="11" xfId="3" applyNumberFormat="1" applyFont="1" applyFill="1" applyBorder="1" applyAlignment="1">
      <alignment horizontal="right"/>
    </xf>
    <xf numFmtId="164" fontId="16" fillId="5" borderId="24" xfId="3" applyNumberFormat="1" applyFont="1" applyFill="1" applyBorder="1" applyAlignment="1">
      <alignment horizontal="right"/>
    </xf>
    <xf numFmtId="164" fontId="16" fillId="5" borderId="25" xfId="3" applyNumberFormat="1" applyFont="1" applyFill="1" applyBorder="1" applyAlignment="1">
      <alignment horizontal="right"/>
    </xf>
    <xf numFmtId="164" fontId="16" fillId="5" borderId="26" xfId="3" applyNumberFormat="1" applyFont="1" applyFill="1" applyBorder="1" applyAlignment="1">
      <alignment horizontal="right"/>
    </xf>
    <xf numFmtId="165" fontId="15" fillId="3" borderId="0" xfId="3" applyNumberFormat="1" applyFont="1" applyFill="1" applyAlignment="1">
      <alignment horizontal="right"/>
    </xf>
    <xf numFmtId="0" fontId="15" fillId="3" borderId="27" xfId="3" applyFont="1" applyFill="1" applyBorder="1"/>
    <xf numFmtId="0" fontId="15" fillId="7" borderId="0" xfId="3" applyFont="1" applyFill="1"/>
    <xf numFmtId="0" fontId="15" fillId="7" borderId="28" xfId="3" applyFont="1" applyFill="1" applyBorder="1" applyAlignment="1">
      <alignment horizontal="center"/>
    </xf>
    <xf numFmtId="164" fontId="15" fillId="5" borderId="24" xfId="3" applyNumberFormat="1" applyFont="1" applyFill="1" applyBorder="1" applyAlignment="1">
      <alignment horizontal="right"/>
    </xf>
    <xf numFmtId="164" fontId="15" fillId="5" borderId="26" xfId="3" applyNumberFormat="1" applyFont="1" applyFill="1" applyBorder="1" applyAlignment="1">
      <alignment horizontal="right"/>
    </xf>
    <xf numFmtId="164" fontId="15" fillId="5" borderId="25" xfId="3" applyNumberFormat="1" applyFont="1" applyFill="1" applyBorder="1" applyAlignment="1">
      <alignment horizontal="right"/>
    </xf>
    <xf numFmtId="165" fontId="16" fillId="3" borderId="0" xfId="3" applyNumberFormat="1" applyFont="1" applyFill="1" applyAlignment="1">
      <alignment horizontal="right"/>
    </xf>
    <xf numFmtId="0" fontId="15" fillId="5" borderId="27" xfId="3" applyFont="1" applyFill="1" applyBorder="1"/>
    <xf numFmtId="0" fontId="18" fillId="7" borderId="0" xfId="3" applyFont="1" applyFill="1"/>
    <xf numFmtId="0" fontId="18" fillId="7" borderId="28" xfId="3" applyFont="1" applyFill="1" applyBorder="1" applyAlignment="1">
      <alignment horizontal="center"/>
    </xf>
    <xf numFmtId="164" fontId="18" fillId="5" borderId="24" xfId="3" applyNumberFormat="1" applyFont="1" applyFill="1" applyBorder="1" applyAlignment="1">
      <alignment horizontal="right"/>
    </xf>
    <xf numFmtId="164" fontId="18" fillId="5" borderId="26" xfId="3" applyNumberFormat="1" applyFont="1" applyFill="1" applyBorder="1" applyAlignment="1">
      <alignment horizontal="right"/>
    </xf>
    <xf numFmtId="164" fontId="18" fillId="5" borderId="25" xfId="3" applyNumberFormat="1" applyFont="1" applyFill="1" applyBorder="1" applyAlignment="1">
      <alignment horizontal="right"/>
    </xf>
    <xf numFmtId="165" fontId="16" fillId="5" borderId="0" xfId="3" applyNumberFormat="1" applyFont="1" applyFill="1" applyAlignment="1">
      <alignment horizontal="right"/>
    </xf>
    <xf numFmtId="0" fontId="15" fillId="3" borderId="28" xfId="3" applyFont="1" applyFill="1" applyBorder="1"/>
    <xf numFmtId="0" fontId="19" fillId="0" borderId="0" xfId="3" applyFont="1"/>
    <xf numFmtId="0" fontId="20" fillId="7" borderId="0" xfId="3" applyFont="1" applyFill="1"/>
    <xf numFmtId="0" fontId="21" fillId="3" borderId="27" xfId="3" applyFont="1" applyFill="1" applyBorder="1"/>
    <xf numFmtId="0" fontId="21" fillId="3" borderId="0" xfId="3" applyFont="1" applyFill="1"/>
    <xf numFmtId="0" fontId="21" fillId="3" borderId="28" xfId="3" applyFont="1" applyFill="1" applyBorder="1"/>
    <xf numFmtId="0" fontId="21" fillId="3" borderId="24" xfId="3" applyFont="1" applyFill="1" applyBorder="1"/>
    <xf numFmtId="0" fontId="21" fillId="3" borderId="26" xfId="3" applyFont="1" applyFill="1" applyBorder="1"/>
    <xf numFmtId="0" fontId="21" fillId="3" borderId="25" xfId="3" applyFont="1" applyFill="1" applyBorder="1"/>
    <xf numFmtId="0" fontId="22" fillId="0" borderId="0" xfId="3" applyFont="1"/>
    <xf numFmtId="0" fontId="16" fillId="7" borderId="28" xfId="3" applyFont="1" applyFill="1" applyBorder="1" applyAlignment="1">
      <alignment horizontal="center"/>
    </xf>
    <xf numFmtId="164" fontId="15" fillId="3" borderId="0" xfId="3" applyNumberFormat="1" applyFont="1" applyFill="1"/>
    <xf numFmtId="165" fontId="15" fillId="5" borderId="0" xfId="3" applyNumberFormat="1" applyFont="1" applyFill="1" applyAlignment="1">
      <alignment horizontal="right"/>
    </xf>
    <xf numFmtId="0" fontId="15" fillId="3" borderId="28" xfId="3" applyFont="1" applyFill="1" applyBorder="1" applyAlignment="1">
      <alignment horizontal="center"/>
    </xf>
    <xf numFmtId="0" fontId="16" fillId="3" borderId="27" xfId="3" applyFont="1" applyFill="1" applyBorder="1"/>
    <xf numFmtId="0" fontId="18" fillId="3" borderId="28" xfId="3" applyFont="1" applyFill="1" applyBorder="1"/>
    <xf numFmtId="0" fontId="18" fillId="3" borderId="0" xfId="3" applyFont="1" applyFill="1"/>
    <xf numFmtId="0" fontId="22" fillId="0" borderId="0" xfId="3" applyFont="1" applyAlignment="1">
      <alignment vertical="top"/>
    </xf>
    <xf numFmtId="0" fontId="19" fillId="0" borderId="0" xfId="3" applyFont="1" applyAlignment="1">
      <alignment vertical="top"/>
    </xf>
    <xf numFmtId="0" fontId="20" fillId="7" borderId="28" xfId="3" applyFont="1" applyFill="1" applyBorder="1" applyAlignment="1">
      <alignment horizontal="center"/>
    </xf>
    <xf numFmtId="0" fontId="16" fillId="3" borderId="28" xfId="3" applyFont="1" applyFill="1" applyBorder="1" applyAlignment="1">
      <alignment horizontal="center"/>
    </xf>
    <xf numFmtId="0" fontId="15" fillId="3" borderId="24" xfId="3" applyFont="1" applyFill="1" applyBorder="1"/>
    <xf numFmtId="0" fontId="15" fillId="3" borderId="26" xfId="3" applyFont="1" applyFill="1" applyBorder="1"/>
    <xf numFmtId="0" fontId="15" fillId="3" borderId="25" xfId="3" applyFont="1" applyFill="1" applyBorder="1"/>
    <xf numFmtId="0" fontId="21" fillId="0" borderId="0" xfId="3" applyFont="1"/>
    <xf numFmtId="0" fontId="21" fillId="0" borderId="27" xfId="3" applyFont="1" applyBorder="1"/>
    <xf numFmtId="0" fontId="21" fillId="0" borderId="28" xfId="3" applyFont="1" applyBorder="1"/>
    <xf numFmtId="0" fontId="21" fillId="0" borderId="24" xfId="3" applyFont="1" applyBorder="1"/>
    <xf numFmtId="0" fontId="21" fillId="0" borderId="26" xfId="3" applyFont="1" applyBorder="1"/>
    <xf numFmtId="0" fontId="21" fillId="0" borderId="25" xfId="3" applyFont="1" applyBorder="1"/>
    <xf numFmtId="0" fontId="18" fillId="3" borderId="28" xfId="3" applyFont="1" applyFill="1" applyBorder="1" applyAlignment="1">
      <alignment horizontal="center"/>
    </xf>
    <xf numFmtId="164" fontId="15" fillId="5" borderId="29" xfId="3" applyNumberFormat="1" applyFont="1" applyFill="1" applyBorder="1" applyAlignment="1">
      <alignment horizontal="right"/>
    </xf>
    <xf numFmtId="0" fontId="15" fillId="5" borderId="30" xfId="3" applyFont="1" applyFill="1" applyBorder="1" applyAlignment="1">
      <alignment vertical="top"/>
    </xf>
    <xf numFmtId="0" fontId="15" fillId="3" borderId="31" xfId="3" applyFont="1" applyFill="1" applyBorder="1" applyAlignment="1">
      <alignment vertical="top"/>
    </xf>
    <xf numFmtId="0" fontId="15" fillId="3" borderId="31" xfId="3" applyFont="1" applyFill="1" applyBorder="1" applyAlignment="1">
      <alignment horizontal="center" vertical="top"/>
    </xf>
    <xf numFmtId="164" fontId="15" fillId="5" borderId="32" xfId="3" applyNumberFormat="1" applyFont="1" applyFill="1" applyBorder="1" applyAlignment="1">
      <alignment horizontal="right" vertical="top"/>
    </xf>
    <xf numFmtId="164" fontId="15" fillId="5" borderId="33" xfId="3" applyNumberFormat="1" applyFont="1" applyFill="1" applyBorder="1" applyAlignment="1">
      <alignment horizontal="right" vertical="top"/>
    </xf>
    <xf numFmtId="164" fontId="15" fillId="5" borderId="34" xfId="3" applyNumberFormat="1" applyFont="1" applyFill="1" applyBorder="1" applyAlignment="1">
      <alignment horizontal="right" vertical="top"/>
    </xf>
    <xf numFmtId="0" fontId="21" fillId="3" borderId="0" xfId="3" applyFont="1" applyFill="1" applyAlignment="1">
      <alignment vertical="top"/>
    </xf>
    <xf numFmtId="0" fontId="23" fillId="0" borderId="0" xfId="4" applyFont="1"/>
    <xf numFmtId="0" fontId="24" fillId="0" borderId="0" xfId="4" applyFont="1"/>
    <xf numFmtId="0" fontId="10" fillId="0" borderId="0" xfId="4"/>
    <xf numFmtId="0" fontId="24" fillId="0" borderId="0" xfId="4" applyFont="1" applyAlignment="1">
      <alignment horizontal="left"/>
    </xf>
    <xf numFmtId="0" fontId="25" fillId="0" borderId="0" xfId="4" applyFont="1"/>
    <xf numFmtId="0" fontId="26" fillId="0" borderId="0" xfId="4" applyFont="1"/>
    <xf numFmtId="0" fontId="27" fillId="0" borderId="38" xfId="4" applyFont="1" applyBorder="1" applyAlignment="1">
      <alignment horizontal="center" vertical="center" wrapText="1"/>
    </xf>
    <xf numFmtId="165" fontId="29" fillId="0" borderId="42" xfId="4" applyNumberFormat="1" applyFont="1" applyBorder="1" applyAlignment="1">
      <alignment horizontal="left" vertical="center" wrapText="1"/>
    </xf>
    <xf numFmtId="165" fontId="27" fillId="0" borderId="43" xfId="4" applyNumberFormat="1" applyFont="1" applyBorder="1" applyAlignment="1">
      <alignment horizontal="right" vertical="center" wrapText="1" indent="2"/>
    </xf>
    <xf numFmtId="165" fontId="33" fillId="0" borderId="0" xfId="4" applyNumberFormat="1" applyFont="1" applyAlignment="1">
      <alignment horizontal="right" vertical="center" wrapText="1" indent="2"/>
    </xf>
    <xf numFmtId="0" fontId="35" fillId="0" borderId="0" xfId="5" applyFont="1" applyAlignment="1">
      <alignment wrapText="1"/>
    </xf>
    <xf numFmtId="165" fontId="29" fillId="0" borderId="47" xfId="4" applyNumberFormat="1" applyFont="1" applyBorder="1" applyAlignment="1">
      <alignment horizontal="left" vertical="center" wrapText="1"/>
    </xf>
    <xf numFmtId="165" fontId="27" fillId="0" borderId="48" xfId="4" applyNumberFormat="1" applyFont="1" applyBorder="1" applyAlignment="1">
      <alignment horizontal="right" vertical="center" wrapText="1" indent="2"/>
    </xf>
    <xf numFmtId="165" fontId="29" fillId="0" borderId="53" xfId="4" applyNumberFormat="1" applyFont="1" applyBorder="1" applyAlignment="1">
      <alignment horizontal="left" vertical="center" wrapText="1"/>
    </xf>
    <xf numFmtId="165" fontId="27" fillId="0" borderId="54" xfId="4" applyNumberFormat="1" applyFont="1" applyBorder="1" applyAlignment="1">
      <alignment horizontal="right" vertical="center" wrapText="1" indent="2"/>
    </xf>
    <xf numFmtId="165" fontId="29" fillId="0" borderId="0" xfId="4" applyNumberFormat="1" applyFont="1" applyAlignment="1">
      <alignment horizontal="right" vertical="center" wrapText="1" indent="2"/>
    </xf>
    <xf numFmtId="165" fontId="10" fillId="0" borderId="0" xfId="4" applyNumberFormat="1"/>
    <xf numFmtId="165" fontId="29" fillId="0" borderId="59" xfId="4" applyNumberFormat="1" applyFont="1" applyBorder="1" applyAlignment="1">
      <alignment horizontal="left" vertical="center" wrapText="1"/>
    </xf>
    <xf numFmtId="165" fontId="27" fillId="0" borderId="60" xfId="4" applyNumberFormat="1" applyFont="1" applyBorder="1" applyAlignment="1">
      <alignment horizontal="right" vertical="center" wrapText="1" indent="2"/>
    </xf>
    <xf numFmtId="0" fontId="36" fillId="0" borderId="0" xfId="4" applyFont="1"/>
    <xf numFmtId="165" fontId="27" fillId="0" borderId="47" xfId="4" applyNumberFormat="1" applyFont="1" applyBorder="1" applyAlignment="1">
      <alignment horizontal="left" vertical="center" wrapText="1"/>
    </xf>
    <xf numFmtId="165" fontId="27" fillId="0" borderId="61" xfId="4" applyNumberFormat="1" applyFont="1" applyBorder="1" applyAlignment="1">
      <alignment horizontal="right" vertical="center" wrapText="1" indent="2"/>
    </xf>
    <xf numFmtId="165" fontId="27" fillId="0" borderId="25" xfId="4" applyNumberFormat="1" applyFont="1" applyBorder="1" applyAlignment="1">
      <alignment horizontal="left" vertical="center" wrapText="1"/>
    </xf>
    <xf numFmtId="0" fontId="10" fillId="0" borderId="53" xfId="4" applyBorder="1" applyAlignment="1">
      <alignment vertical="center"/>
    </xf>
    <xf numFmtId="165" fontId="27" fillId="0" borderId="53" xfId="4" applyNumberFormat="1" applyFont="1" applyBorder="1" applyAlignment="1">
      <alignment horizontal="left" vertical="top" wrapText="1"/>
    </xf>
    <xf numFmtId="0" fontId="10" fillId="0" borderId="63" xfId="4" applyBorder="1" applyAlignment="1">
      <alignment vertical="center"/>
    </xf>
    <xf numFmtId="165" fontId="29" fillId="0" borderId="34" xfId="4" applyNumberFormat="1" applyFont="1" applyBorder="1" applyAlignment="1">
      <alignment horizontal="left" vertical="center" wrapText="1"/>
    </xf>
    <xf numFmtId="165" fontId="27" fillId="0" borderId="33" xfId="4" applyNumberFormat="1" applyFont="1" applyBorder="1" applyAlignment="1">
      <alignment horizontal="right" vertical="center" wrapText="1" indent="2"/>
    </xf>
    <xf numFmtId="165" fontId="29" fillId="0" borderId="67" xfId="4" applyNumberFormat="1" applyFont="1" applyBorder="1" applyAlignment="1">
      <alignment horizontal="left" vertical="center" wrapText="1"/>
    </xf>
    <xf numFmtId="165" fontId="27" fillId="0" borderId="68" xfId="4" applyNumberFormat="1" applyFont="1" applyBorder="1" applyAlignment="1">
      <alignment horizontal="right" vertical="center" wrapText="1" indent="2"/>
    </xf>
    <xf numFmtId="165" fontId="29" fillId="0" borderId="63" xfId="4" applyNumberFormat="1" applyFont="1" applyBorder="1" applyAlignment="1">
      <alignment horizontal="left" vertical="center" wrapText="1"/>
    </xf>
    <xf numFmtId="165" fontId="27" fillId="0" borderId="72" xfId="4" applyNumberFormat="1" applyFont="1" applyBorder="1" applyAlignment="1">
      <alignment horizontal="right" vertical="center" wrapText="1" indent="2"/>
    </xf>
    <xf numFmtId="0" fontId="10" fillId="0" borderId="0" xfId="4" applyAlignment="1">
      <alignment horizontal="left"/>
    </xf>
    <xf numFmtId="0" fontId="38" fillId="0" borderId="0" xfId="4" applyFont="1"/>
    <xf numFmtId="0" fontId="33" fillId="0" borderId="0" xfId="4" applyFont="1" applyAlignment="1">
      <alignment horizontal="center" vertical="center" wrapText="1"/>
    </xf>
    <xf numFmtId="0" fontId="38" fillId="0" borderId="0" xfId="4" applyFont="1" applyAlignment="1">
      <alignment horizontal="center" vertical="center"/>
    </xf>
    <xf numFmtId="9" fontId="0" fillId="0" borderId="0" xfId="1" applyFont="1" applyAlignment="1">
      <alignment horizontal="center"/>
    </xf>
    <xf numFmtId="9" fontId="5" fillId="0" borderId="2" xfId="1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29" fillId="0" borderId="73" xfId="5" applyFont="1" applyBorder="1"/>
    <xf numFmtId="0" fontId="31" fillId="0" borderId="0" xfId="5"/>
    <xf numFmtId="0" fontId="39" fillId="0" borderId="73" xfId="5" applyFont="1" applyBorder="1" applyAlignment="1">
      <alignment horizontal="left" wrapText="1"/>
    </xf>
    <xf numFmtId="0" fontId="40" fillId="9" borderId="74" xfId="5" applyFont="1" applyFill="1" applyBorder="1" applyAlignment="1">
      <alignment horizontal="right" vertical="top" wrapText="1"/>
    </xf>
    <xf numFmtId="0" fontId="40" fillId="10" borderId="74" xfId="5" applyFont="1" applyFill="1" applyBorder="1" applyAlignment="1">
      <alignment horizontal="right" vertical="center" wrapText="1"/>
    </xf>
    <xf numFmtId="0" fontId="42" fillId="10" borderId="73" xfId="5" applyFont="1" applyFill="1" applyBorder="1" applyAlignment="1">
      <alignment horizontal="center" vertical="top" wrapText="1"/>
    </xf>
    <xf numFmtId="0" fontId="43" fillId="11" borderId="73" xfId="5" applyFont="1" applyFill="1" applyBorder="1" applyAlignment="1">
      <alignment wrapText="1"/>
    </xf>
    <xf numFmtId="0" fontId="44" fillId="12" borderId="73" xfId="5" applyFont="1" applyFill="1" applyBorder="1" applyAlignment="1">
      <alignment horizontal="center"/>
    </xf>
    <xf numFmtId="0" fontId="45" fillId="11" borderId="73" xfId="5" applyFont="1" applyFill="1" applyBorder="1" applyAlignment="1">
      <alignment vertical="top" wrapText="1"/>
    </xf>
    <xf numFmtId="166" fontId="29" fillId="0" borderId="73" xfId="5" applyNumberFormat="1" applyFont="1" applyBorder="1" applyAlignment="1">
      <alignment horizontal="right"/>
    </xf>
    <xf numFmtId="166" fontId="29" fillId="13" borderId="73" xfId="5" applyNumberFormat="1" applyFont="1" applyFill="1" applyBorder="1" applyAlignment="1">
      <alignment horizontal="right"/>
    </xf>
    <xf numFmtId="0" fontId="46" fillId="0" borderId="0" xfId="0" applyFont="1" applyFill="1" applyBorder="1"/>
    <xf numFmtId="0" fontId="47" fillId="0" borderId="0" xfId="0" applyFont="1" applyFill="1" applyBorder="1" applyAlignment="1">
      <alignment horizontal="center" vertical="center"/>
    </xf>
    <xf numFmtId="0" fontId="47" fillId="0" borderId="0" xfId="0" applyFont="1" applyFill="1" applyBorder="1"/>
    <xf numFmtId="0" fontId="43" fillId="0" borderId="0" xfId="5" applyFont="1" applyFill="1" applyBorder="1" applyAlignment="1">
      <alignment wrapText="1"/>
    </xf>
    <xf numFmtId="0" fontId="46" fillId="0" borderId="0" xfId="0" applyFont="1" applyFill="1" applyBorder="1" applyAlignment="1">
      <alignment horizontal="center" vertical="center"/>
    </xf>
    <xf numFmtId="0" fontId="45" fillId="0" borderId="0" xfId="5" applyFont="1" applyFill="1" applyBorder="1" applyAlignment="1">
      <alignment vertical="top" wrapText="1"/>
    </xf>
    <xf numFmtId="166" fontId="29" fillId="0" borderId="0" xfId="5" applyNumberFormat="1" applyFont="1" applyFill="1" applyBorder="1" applyAlignment="1">
      <alignment horizontal="right"/>
    </xf>
    <xf numFmtId="49" fontId="48" fillId="0" borderId="0" xfId="0" applyNumberFormat="1" applyFont="1" applyBorder="1" applyAlignment="1">
      <alignment horizontal="center" vertical="center"/>
    </xf>
    <xf numFmtId="3" fontId="49" fillId="0" borderId="0" xfId="0" applyNumberFormat="1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52" fillId="0" borderId="0" xfId="0" applyNumberFormat="1" applyFont="1" applyBorder="1" applyAlignment="1">
      <alignment horizontal="center" vertical="center"/>
    </xf>
    <xf numFmtId="0" fontId="54" fillId="0" borderId="0" xfId="6" applyFont="1" applyAlignment="1">
      <alignment vertical="center"/>
    </xf>
    <xf numFmtId="0" fontId="55" fillId="0" borderId="0" xfId="6" applyFont="1" applyAlignment="1">
      <alignment vertical="center"/>
    </xf>
    <xf numFmtId="0" fontId="53" fillId="0" borderId="0" xfId="6" applyAlignment="1">
      <alignment vertical="center"/>
    </xf>
    <xf numFmtId="0" fontId="56" fillId="0" borderId="0" xfId="6" applyFont="1" applyAlignment="1">
      <alignment vertical="center"/>
    </xf>
    <xf numFmtId="0" fontId="56" fillId="0" borderId="0" xfId="6" applyFont="1" applyAlignment="1">
      <alignment horizontal="left" vertical="center"/>
    </xf>
    <xf numFmtId="0" fontId="57" fillId="0" borderId="0" xfId="6" applyFont="1" applyAlignment="1">
      <alignment horizontal="right" vertical="center"/>
    </xf>
    <xf numFmtId="0" fontId="58" fillId="0" borderId="0" xfId="6" applyFont="1" applyAlignment="1">
      <alignment vertical="center"/>
    </xf>
    <xf numFmtId="0" fontId="60" fillId="0" borderId="84" xfId="6" applyFont="1" applyBorder="1" applyAlignment="1">
      <alignment horizontal="center" vertical="center" wrapText="1"/>
    </xf>
    <xf numFmtId="0" fontId="60" fillId="0" borderId="77" xfId="6" applyFont="1" applyBorder="1" applyAlignment="1">
      <alignment horizontal="center" vertical="center" wrapText="1"/>
    </xf>
    <xf numFmtId="0" fontId="60" fillId="0" borderId="82" xfId="6" applyFont="1" applyBorder="1" applyAlignment="1">
      <alignment horizontal="center" vertical="center" wrapText="1"/>
    </xf>
    <xf numFmtId="0" fontId="60" fillId="0" borderId="62" xfId="6" applyFont="1" applyBorder="1" applyAlignment="1">
      <alignment horizontal="center" vertical="center" wrapText="1"/>
    </xf>
    <xf numFmtId="0" fontId="61" fillId="0" borderId="52" xfId="6" applyFont="1" applyBorder="1" applyAlignment="1">
      <alignment horizontal="center" vertical="center" wrapText="1"/>
    </xf>
    <xf numFmtId="0" fontId="60" fillId="0" borderId="51" xfId="6" applyFont="1" applyBorder="1" applyAlignment="1">
      <alignment horizontal="center" vertical="center" wrapText="1"/>
    </xf>
    <xf numFmtId="0" fontId="51" fillId="0" borderId="62" xfId="6" applyFont="1" applyBorder="1" applyAlignment="1">
      <alignment horizontal="center" vertical="center" wrapText="1"/>
    </xf>
    <xf numFmtId="49" fontId="48" fillId="0" borderId="50" xfId="6" applyNumberFormat="1" applyFont="1" applyBorder="1" applyAlignment="1">
      <alignment horizontal="center" vertical="center"/>
    </xf>
    <xf numFmtId="49" fontId="48" fillId="0" borderId="51" xfId="6" applyNumberFormat="1" applyFont="1" applyBorder="1" applyAlignment="1">
      <alignment horizontal="center" vertical="center"/>
    </xf>
    <xf numFmtId="49" fontId="48" fillId="0" borderId="52" xfId="6" applyNumberFormat="1" applyFont="1" applyBorder="1" applyAlignment="1">
      <alignment horizontal="center" vertical="center"/>
    </xf>
    <xf numFmtId="49" fontId="48" fillId="0" borderId="53" xfId="6" applyNumberFormat="1" applyFont="1" applyBorder="1" applyAlignment="1">
      <alignment horizontal="center" vertical="center"/>
    </xf>
    <xf numFmtId="49" fontId="52" fillId="0" borderId="51" xfId="6" applyNumberFormat="1" applyFont="1" applyBorder="1" applyAlignment="1">
      <alignment horizontal="center" vertical="center"/>
    </xf>
    <xf numFmtId="0" fontId="59" fillId="0" borderId="53" xfId="6" applyFont="1" applyBorder="1" applyAlignment="1">
      <alignment horizontal="center" vertical="center"/>
    </xf>
    <xf numFmtId="0" fontId="59" fillId="0" borderId="81" xfId="6" applyFont="1" applyBorder="1" applyAlignment="1">
      <alignment horizontal="center" vertical="center"/>
    </xf>
    <xf numFmtId="49" fontId="48" fillId="0" borderId="62" xfId="6" applyNumberFormat="1" applyFont="1" applyBorder="1" applyAlignment="1">
      <alignment horizontal="center" vertical="center"/>
    </xf>
    <xf numFmtId="0" fontId="61" fillId="0" borderId="82" xfId="6" applyFont="1" applyBorder="1" applyAlignment="1">
      <alignment vertical="center"/>
    </xf>
    <xf numFmtId="3" fontId="49" fillId="0" borderId="77" xfId="6" applyNumberFormat="1" applyFont="1" applyBorder="1" applyAlignment="1">
      <alignment vertical="center"/>
    </xf>
    <xf numFmtId="3" fontId="49" fillId="0" borderId="82" xfId="6" applyNumberFormat="1" applyFont="1" applyBorder="1" applyAlignment="1">
      <alignment vertical="center"/>
    </xf>
    <xf numFmtId="3" fontId="49" fillId="0" borderId="62" xfId="6" applyNumberFormat="1" applyFont="1" applyBorder="1" applyAlignment="1">
      <alignment vertical="center"/>
    </xf>
    <xf numFmtId="3" fontId="53" fillId="0" borderId="77" xfId="6" applyNumberFormat="1" applyBorder="1" applyAlignment="1">
      <alignment vertical="center"/>
    </xf>
    <xf numFmtId="3" fontId="53" fillId="0" borderId="82" xfId="6" applyNumberFormat="1" applyBorder="1" applyAlignment="1">
      <alignment vertical="center"/>
    </xf>
    <xf numFmtId="3" fontId="53" fillId="0" borderId="62" xfId="6" applyNumberFormat="1" applyBorder="1" applyAlignment="1">
      <alignment vertical="center"/>
    </xf>
    <xf numFmtId="3" fontId="48" fillId="0" borderId="62" xfId="6" applyNumberFormat="1" applyFont="1" applyBorder="1" applyAlignment="1">
      <alignment vertical="center"/>
    </xf>
    <xf numFmtId="3" fontId="51" fillId="0" borderId="85" xfId="6" applyNumberFormat="1" applyFont="1" applyBorder="1" applyAlignment="1">
      <alignment vertical="center"/>
    </xf>
    <xf numFmtId="3" fontId="51" fillId="0" borderId="62" xfId="6" applyNumberFormat="1" applyFont="1" applyBorder="1" applyAlignment="1">
      <alignment vertical="center"/>
    </xf>
    <xf numFmtId="3" fontId="62" fillId="0" borderId="62" xfId="6" applyNumberFormat="1" applyFont="1" applyBorder="1" applyAlignment="1">
      <alignment vertical="center"/>
    </xf>
    <xf numFmtId="3" fontId="62" fillId="0" borderId="82" xfId="6" applyNumberFormat="1" applyFont="1" applyBorder="1" applyAlignment="1">
      <alignment horizontal="center" vertical="center"/>
    </xf>
    <xf numFmtId="49" fontId="48" fillId="0" borderId="25" xfId="6" applyNumberFormat="1" applyFont="1" applyBorder="1" applyAlignment="1">
      <alignment horizontal="center" vertical="center"/>
    </xf>
    <xf numFmtId="0" fontId="61" fillId="0" borderId="29" xfId="6" applyFont="1" applyBorder="1" applyAlignment="1">
      <alignment vertical="center"/>
    </xf>
    <xf numFmtId="3" fontId="49" fillId="0" borderId="0" xfId="6" applyNumberFormat="1" applyFont="1" applyAlignment="1">
      <alignment vertical="center"/>
    </xf>
    <xf numFmtId="3" fontId="49" fillId="0" borderId="29" xfId="6" applyNumberFormat="1" applyFont="1" applyBorder="1" applyAlignment="1">
      <alignment vertical="center"/>
    </xf>
    <xf numFmtId="3" fontId="49" fillId="0" borderId="25" xfId="6" applyNumberFormat="1" applyFont="1" applyBorder="1" applyAlignment="1">
      <alignment vertical="center"/>
    </xf>
    <xf numFmtId="3" fontId="53" fillId="0" borderId="25" xfId="6" applyNumberFormat="1" applyBorder="1" applyAlignment="1">
      <alignment vertical="center"/>
    </xf>
    <xf numFmtId="3" fontId="53" fillId="0" borderId="0" xfId="6" applyNumberFormat="1" applyAlignment="1">
      <alignment vertical="center"/>
    </xf>
    <xf numFmtId="3" fontId="53" fillId="0" borderId="29" xfId="6" applyNumberFormat="1" applyBorder="1" applyAlignment="1">
      <alignment vertical="center"/>
    </xf>
    <xf numFmtId="3" fontId="48" fillId="0" borderId="25" xfId="6" applyNumberFormat="1" applyFont="1" applyBorder="1" applyAlignment="1">
      <alignment vertical="center"/>
    </xf>
    <xf numFmtId="3" fontId="51" fillId="0" borderId="86" xfId="6" applyNumberFormat="1" applyFont="1" applyBorder="1" applyAlignment="1">
      <alignment vertical="center"/>
    </xf>
    <xf numFmtId="3" fontId="51" fillId="0" borderId="25" xfId="6" applyNumberFormat="1" applyFont="1" applyBorder="1" applyAlignment="1">
      <alignment vertical="center"/>
    </xf>
    <xf numFmtId="3" fontId="62" fillId="0" borderId="25" xfId="6" applyNumberFormat="1" applyFont="1" applyBorder="1" applyAlignment="1">
      <alignment vertical="center"/>
    </xf>
    <xf numFmtId="3" fontId="62" fillId="0" borderId="29" xfId="6" applyNumberFormat="1" applyFont="1" applyBorder="1" applyAlignment="1">
      <alignment horizontal="center" vertical="center"/>
    </xf>
    <xf numFmtId="49" fontId="48" fillId="0" borderId="47" xfId="6" applyNumberFormat="1" applyFont="1" applyBorder="1" applyAlignment="1">
      <alignment horizontal="center" vertical="center"/>
    </xf>
    <xf numFmtId="0" fontId="61" fillId="0" borderId="83" xfId="6" applyFont="1" applyBorder="1" applyAlignment="1">
      <alignment vertical="center"/>
    </xf>
    <xf numFmtId="3" fontId="49" fillId="0" borderId="78" xfId="6" applyNumberFormat="1" applyFont="1" applyBorder="1" applyAlignment="1">
      <alignment vertical="center"/>
    </xf>
    <xf numFmtId="3" fontId="49" fillId="0" borderId="79" xfId="6" applyNumberFormat="1" applyFont="1" applyBorder="1" applyAlignment="1">
      <alignment vertical="center"/>
    </xf>
    <xf numFmtId="3" fontId="49" fillId="0" borderId="83" xfId="6" applyNumberFormat="1" applyFont="1" applyBorder="1" applyAlignment="1">
      <alignment vertical="center"/>
    </xf>
    <xf numFmtId="3" fontId="49" fillId="0" borderId="47" xfId="6" applyNumberFormat="1" applyFont="1" applyBorder="1" applyAlignment="1">
      <alignment vertical="center"/>
    </xf>
    <xf numFmtId="3" fontId="53" fillId="0" borderId="47" xfId="6" applyNumberFormat="1" applyBorder="1" applyAlignment="1">
      <alignment vertical="center"/>
    </xf>
    <xf numFmtId="3" fontId="53" fillId="0" borderId="79" xfId="6" applyNumberFormat="1" applyBorder="1" applyAlignment="1">
      <alignment vertical="center"/>
    </xf>
    <xf numFmtId="3" fontId="53" fillId="0" borderId="83" xfId="6" applyNumberFormat="1" applyBorder="1" applyAlignment="1">
      <alignment vertical="center"/>
    </xf>
    <xf numFmtId="3" fontId="48" fillId="0" borderId="47" xfId="6" applyNumberFormat="1" applyFont="1" applyBorder="1" applyAlignment="1">
      <alignment vertical="center"/>
    </xf>
    <xf numFmtId="3" fontId="51" fillId="0" borderId="87" xfId="6" applyNumberFormat="1" applyFont="1" applyBorder="1" applyAlignment="1">
      <alignment vertical="center"/>
    </xf>
    <xf numFmtId="3" fontId="51" fillId="0" borderId="47" xfId="6" applyNumberFormat="1" applyFont="1" applyBorder="1" applyAlignment="1">
      <alignment vertical="center"/>
    </xf>
    <xf numFmtId="3" fontId="62" fillId="0" borderId="47" xfId="6" applyNumberFormat="1" applyFont="1" applyBorder="1" applyAlignment="1">
      <alignment vertical="center"/>
    </xf>
    <xf numFmtId="3" fontId="62" fillId="0" borderId="83" xfId="6" applyNumberFormat="1" applyFont="1" applyBorder="1" applyAlignment="1">
      <alignment horizontal="center" vertical="center"/>
    </xf>
    <xf numFmtId="0" fontId="61" fillId="0" borderId="62" xfId="6" applyFont="1" applyBorder="1" applyAlignment="1">
      <alignment vertical="center"/>
    </xf>
    <xf numFmtId="0" fontId="61" fillId="0" borderId="25" xfId="6" applyFont="1" applyBorder="1" applyAlignment="1">
      <alignment vertical="center"/>
    </xf>
    <xf numFmtId="0" fontId="61" fillId="0" borderId="47" xfId="6" applyFont="1" applyBorder="1" applyAlignment="1">
      <alignment vertical="center"/>
    </xf>
    <xf numFmtId="3" fontId="49" fillId="0" borderId="51" xfId="6" applyNumberFormat="1" applyFont="1" applyBorder="1" applyAlignment="1">
      <alignment vertical="center"/>
    </xf>
    <xf numFmtId="3" fontId="49" fillId="0" borderId="52" xfId="6" applyNumberFormat="1" applyFont="1" applyBorder="1" applyAlignment="1">
      <alignment vertical="center"/>
    </xf>
    <xf numFmtId="3" fontId="49" fillId="0" borderId="53" xfId="6" applyNumberFormat="1" applyFont="1" applyBorder="1" applyAlignment="1">
      <alignment vertical="center"/>
    </xf>
    <xf numFmtId="3" fontId="53" fillId="0" borderId="53" xfId="6" applyNumberFormat="1" applyBorder="1" applyAlignment="1">
      <alignment vertical="center"/>
    </xf>
    <xf numFmtId="3" fontId="53" fillId="0" borderId="51" xfId="6" applyNumberFormat="1" applyBorder="1" applyAlignment="1">
      <alignment vertical="center"/>
    </xf>
    <xf numFmtId="3" fontId="53" fillId="0" borderId="52" xfId="6" applyNumberFormat="1" applyBorder="1" applyAlignment="1">
      <alignment vertical="center"/>
    </xf>
    <xf numFmtId="3" fontId="48" fillId="0" borderId="53" xfId="6" applyNumberFormat="1" applyFont="1" applyBorder="1" applyAlignment="1">
      <alignment vertical="center"/>
    </xf>
    <xf numFmtId="3" fontId="51" fillId="0" borderId="88" xfId="6" applyNumberFormat="1" applyFont="1" applyBorder="1" applyAlignment="1">
      <alignment vertical="center"/>
    </xf>
    <xf numFmtId="3" fontId="51" fillId="0" borderId="53" xfId="6" applyNumberFormat="1" applyFont="1" applyBorder="1" applyAlignment="1">
      <alignment vertical="center"/>
    </xf>
    <xf numFmtId="3" fontId="62" fillId="0" borderId="53" xfId="6" applyNumberFormat="1" applyFont="1" applyBorder="1" applyAlignment="1">
      <alignment vertical="center"/>
    </xf>
    <xf numFmtId="3" fontId="62" fillId="0" borderId="52" xfId="6" applyNumberFormat="1" applyFont="1" applyBorder="1" applyAlignment="1">
      <alignment horizontal="center" vertical="center"/>
    </xf>
    <xf numFmtId="0" fontId="53" fillId="0" borderId="79" xfId="6" applyBorder="1" applyAlignment="1">
      <alignment vertical="center"/>
    </xf>
    <xf numFmtId="0" fontId="61" fillId="0" borderId="53" xfId="6" applyFont="1" applyBorder="1" applyAlignment="1">
      <alignment vertical="center"/>
    </xf>
    <xf numFmtId="0" fontId="61" fillId="0" borderId="52" xfId="6" applyFont="1" applyBorder="1" applyAlignment="1">
      <alignment vertical="center"/>
    </xf>
    <xf numFmtId="3" fontId="63" fillId="0" borderId="83" xfId="6" applyNumberFormat="1" applyFont="1" applyBorder="1" applyAlignment="1">
      <alignment horizontal="center" vertical="center"/>
    </xf>
    <xf numFmtId="49" fontId="48" fillId="8" borderId="53" xfId="6" applyNumberFormat="1" applyFont="1" applyFill="1" applyBorder="1" applyAlignment="1">
      <alignment horizontal="center" vertical="center"/>
    </xf>
    <xf numFmtId="49" fontId="48" fillId="8" borderId="52" xfId="6" applyNumberFormat="1" applyFont="1" applyFill="1" applyBorder="1" applyAlignment="1">
      <alignment horizontal="left" vertical="center"/>
    </xf>
    <xf numFmtId="3" fontId="48" fillId="0" borderId="50" xfId="6" applyNumberFormat="1" applyFont="1" applyBorder="1" applyAlignment="1">
      <alignment horizontal="right" vertical="center"/>
    </xf>
    <xf numFmtId="3" fontId="48" fillId="0" borderId="51" xfId="6" applyNumberFormat="1" applyFont="1" applyBorder="1" applyAlignment="1">
      <alignment horizontal="right" vertical="center"/>
    </xf>
    <xf numFmtId="3" fontId="48" fillId="0" borderId="52" xfId="6" applyNumberFormat="1" applyFont="1" applyBorder="1" applyAlignment="1">
      <alignment horizontal="right" vertical="center"/>
    </xf>
    <xf numFmtId="3" fontId="48" fillId="0" borderId="53" xfId="6" applyNumberFormat="1" applyFont="1" applyBorder="1" applyAlignment="1">
      <alignment horizontal="right" vertical="center"/>
    </xf>
    <xf numFmtId="3" fontId="48" fillId="0" borderId="51" xfId="6" applyNumberFormat="1" applyFont="1" applyBorder="1" applyAlignment="1">
      <alignment vertical="center"/>
    </xf>
    <xf numFmtId="3" fontId="48" fillId="0" borderId="52" xfId="6" applyNumberFormat="1" applyFont="1" applyBorder="1" applyAlignment="1">
      <alignment vertical="center"/>
    </xf>
    <xf numFmtId="3" fontId="36" fillId="0" borderId="52" xfId="6" applyNumberFormat="1" applyFont="1" applyBorder="1" applyAlignment="1">
      <alignment vertical="center"/>
    </xf>
    <xf numFmtId="3" fontId="59" fillId="8" borderId="88" xfId="6" applyNumberFormat="1" applyFont="1" applyFill="1" applyBorder="1" applyAlignment="1">
      <alignment vertical="center"/>
    </xf>
    <xf numFmtId="3" fontId="59" fillId="8" borderId="53" xfId="6" applyNumberFormat="1" applyFont="1" applyFill="1" applyBorder="1" applyAlignment="1">
      <alignment vertical="center"/>
    </xf>
    <xf numFmtId="0" fontId="48" fillId="8" borderId="62" xfId="6" applyFont="1" applyFill="1" applyBorder="1" applyAlignment="1">
      <alignment horizontal="center" vertical="center"/>
    </xf>
    <xf numFmtId="0" fontId="53" fillId="8" borderId="62" xfId="6" applyFill="1" applyBorder="1" applyAlignment="1">
      <alignment vertical="center"/>
    </xf>
    <xf numFmtId="3" fontId="53" fillId="0" borderId="50" xfId="6" applyNumberFormat="1" applyBorder="1" applyAlignment="1">
      <alignment horizontal="right" vertical="center"/>
    </xf>
    <xf numFmtId="3" fontId="53" fillId="0" borderId="51" xfId="6" applyNumberFormat="1" applyBorder="1" applyAlignment="1">
      <alignment horizontal="right" vertical="center"/>
    </xf>
    <xf numFmtId="3" fontId="53" fillId="0" borderId="52" xfId="6" applyNumberFormat="1" applyBorder="1" applyAlignment="1">
      <alignment horizontal="right" vertical="center"/>
    </xf>
    <xf numFmtId="3" fontId="53" fillId="0" borderId="53" xfId="6" applyNumberFormat="1" applyBorder="1" applyAlignment="1">
      <alignment horizontal="right" vertical="center"/>
    </xf>
    <xf numFmtId="3" fontId="51" fillId="8" borderId="85" xfId="6" applyNumberFormat="1" applyFont="1" applyFill="1" applyBorder="1" applyAlignment="1">
      <alignment vertical="center"/>
    </xf>
    <xf numFmtId="3" fontId="51" fillId="8" borderId="62" xfId="6" applyNumberFormat="1" applyFont="1" applyFill="1" applyBorder="1" applyAlignment="1">
      <alignment vertical="center"/>
    </xf>
    <xf numFmtId="0" fontId="48" fillId="8" borderId="53" xfId="6" applyFont="1" applyFill="1" applyBorder="1" applyAlignment="1">
      <alignment horizontal="center" vertical="center"/>
    </xf>
    <xf numFmtId="0" fontId="48" fillId="8" borderId="53" xfId="6" applyFont="1" applyFill="1" applyBorder="1" applyAlignment="1">
      <alignment vertical="center"/>
    </xf>
    <xf numFmtId="0" fontId="59" fillId="8" borderId="84" xfId="6" applyFont="1" applyFill="1" applyBorder="1" applyAlignment="1">
      <alignment horizontal="center" vertical="center"/>
    </xf>
    <xf numFmtId="0" fontId="51" fillId="0" borderId="25" xfId="6" applyFont="1" applyBorder="1" applyAlignment="1">
      <alignment vertical="center"/>
    </xf>
    <xf numFmtId="3" fontId="50" fillId="0" borderId="80" xfId="6" applyNumberFormat="1" applyFont="1" applyBorder="1" applyAlignment="1">
      <alignment vertical="center"/>
    </xf>
    <xf numFmtId="3" fontId="37" fillId="0" borderId="0" xfId="6" applyNumberFormat="1" applyFont="1" applyAlignment="1">
      <alignment vertical="center"/>
    </xf>
    <xf numFmtId="3" fontId="37" fillId="0" borderId="29" xfId="6" applyNumberFormat="1" applyFont="1" applyBorder="1" applyAlignment="1">
      <alignment vertical="center"/>
    </xf>
    <xf numFmtId="3" fontId="37" fillId="0" borderId="84" xfId="6" applyNumberFormat="1" applyFont="1" applyBorder="1" applyAlignment="1">
      <alignment vertical="center"/>
    </xf>
    <xf numFmtId="3" fontId="37" fillId="0" borderId="77" xfId="6" applyNumberFormat="1" applyFont="1" applyBorder="1" applyAlignment="1">
      <alignment vertical="center"/>
    </xf>
    <xf numFmtId="3" fontId="37" fillId="0" borderId="82" xfId="6" applyNumberFormat="1" applyFont="1" applyBorder="1" applyAlignment="1">
      <alignment vertical="center"/>
    </xf>
    <xf numFmtId="3" fontId="37" fillId="0" borderId="62" xfId="6" applyNumberFormat="1" applyFont="1" applyBorder="1" applyAlignment="1">
      <alignment vertical="center"/>
    </xf>
    <xf numFmtId="3" fontId="59" fillId="0" borderId="89" xfId="6" applyNumberFormat="1" applyFont="1" applyBorder="1" applyAlignment="1">
      <alignment vertical="center"/>
    </xf>
    <xf numFmtId="0" fontId="59" fillId="8" borderId="80" xfId="6" applyFont="1" applyFill="1" applyBorder="1" applyAlignment="1">
      <alignment horizontal="center" vertical="center"/>
    </xf>
    <xf numFmtId="3" fontId="51" fillId="0" borderId="80" xfId="6" applyNumberFormat="1" applyFont="1" applyBorder="1" applyAlignment="1">
      <alignment vertical="center"/>
    </xf>
    <xf numFmtId="3" fontId="51" fillId="0" borderId="0" xfId="6" applyNumberFormat="1" applyFont="1" applyAlignment="1">
      <alignment vertical="center"/>
    </xf>
    <xf numFmtId="3" fontId="51" fillId="0" borderId="29" xfId="6" applyNumberFormat="1" applyFont="1" applyBorder="1" applyAlignment="1">
      <alignment vertical="center"/>
    </xf>
    <xf numFmtId="3" fontId="37" fillId="0" borderId="80" xfId="6" applyNumberFormat="1" applyFont="1" applyBorder="1" applyAlignment="1">
      <alignment vertical="center"/>
    </xf>
    <xf numFmtId="3" fontId="37" fillId="0" borderId="25" xfId="6" applyNumberFormat="1" applyFont="1" applyBorder="1" applyAlignment="1">
      <alignment vertical="center"/>
    </xf>
    <xf numFmtId="0" fontId="59" fillId="0" borderId="80" xfId="7" applyFont="1" applyBorder="1" applyAlignment="1">
      <alignment horizontal="center" vertical="center"/>
    </xf>
    <xf numFmtId="3" fontId="51" fillId="0" borderId="81" xfId="6" applyNumberFormat="1" applyFont="1" applyBorder="1" applyAlignment="1">
      <alignment vertical="center"/>
    </xf>
    <xf numFmtId="3" fontId="51" fillId="0" borderId="79" xfId="6" applyNumberFormat="1" applyFont="1" applyBorder="1" applyAlignment="1">
      <alignment vertical="center"/>
    </xf>
    <xf numFmtId="3" fontId="59" fillId="0" borderId="90" xfId="6" applyNumberFormat="1" applyFont="1" applyBorder="1" applyAlignment="1">
      <alignment vertical="center"/>
    </xf>
    <xf numFmtId="3" fontId="36" fillId="0" borderId="50" xfId="6" applyNumberFormat="1" applyFont="1" applyBorder="1" applyAlignment="1">
      <alignment horizontal="right" vertical="center"/>
    </xf>
    <xf numFmtId="3" fontId="36" fillId="0" borderId="51" xfId="6" applyNumberFormat="1" applyFont="1" applyBorder="1" applyAlignment="1">
      <alignment horizontal="right" vertical="center"/>
    </xf>
    <xf numFmtId="3" fontId="36" fillId="0" borderId="52" xfId="6" applyNumberFormat="1" applyFont="1" applyBorder="1" applyAlignment="1">
      <alignment horizontal="right" vertical="center"/>
    </xf>
    <xf numFmtId="3" fontId="36" fillId="0" borderId="53" xfId="6" applyNumberFormat="1" applyFont="1" applyBorder="1" applyAlignment="1">
      <alignment horizontal="right" vertical="center"/>
    </xf>
    <xf numFmtId="3" fontId="36" fillId="0" borderId="53" xfId="6" applyNumberFormat="1" applyFont="1" applyBorder="1" applyAlignment="1">
      <alignment vertical="center"/>
    </xf>
    <xf numFmtId="3" fontId="36" fillId="0" borderId="51" xfId="6" applyNumberFormat="1" applyFont="1" applyBorder="1" applyAlignment="1">
      <alignment vertical="center"/>
    </xf>
    <xf numFmtId="0" fontId="10" fillId="8" borderId="53" xfId="6" applyFont="1" applyFill="1" applyBorder="1" applyAlignment="1">
      <alignment vertical="center"/>
    </xf>
    <xf numFmtId="3" fontId="10" fillId="0" borderId="50" xfId="6" applyNumberFormat="1" applyFont="1" applyBorder="1" applyAlignment="1">
      <alignment horizontal="right" vertical="center"/>
    </xf>
    <xf numFmtId="3" fontId="10" fillId="0" borderId="51" xfId="6" applyNumberFormat="1" applyFont="1" applyBorder="1" applyAlignment="1">
      <alignment horizontal="right" vertical="center"/>
    </xf>
    <xf numFmtId="3" fontId="10" fillId="0" borderId="52" xfId="6" applyNumberFormat="1" applyFont="1" applyBorder="1" applyAlignment="1">
      <alignment horizontal="right" vertical="center"/>
    </xf>
    <xf numFmtId="3" fontId="10" fillId="0" borderId="53" xfId="6" applyNumberFormat="1" applyFont="1" applyBorder="1" applyAlignment="1">
      <alignment horizontal="right" vertical="center"/>
    </xf>
    <xf numFmtId="3" fontId="10" fillId="0" borderId="53" xfId="6" applyNumberFormat="1" applyFont="1" applyBorder="1" applyAlignment="1">
      <alignment vertical="center"/>
    </xf>
    <xf numFmtId="3" fontId="10" fillId="0" borderId="51" xfId="6" applyNumberFormat="1" applyFont="1" applyBorder="1" applyAlignment="1">
      <alignment vertical="center"/>
    </xf>
    <xf numFmtId="3" fontId="10" fillId="0" borderId="52" xfId="6" applyNumberFormat="1" applyFont="1" applyBorder="1" applyAlignment="1">
      <alignment vertical="center"/>
    </xf>
    <xf numFmtId="0" fontId="10" fillId="8" borderId="53" xfId="6" applyFont="1" applyFill="1" applyBorder="1" applyAlignment="1">
      <alignment vertical="center" wrapText="1"/>
    </xf>
    <xf numFmtId="0" fontId="48" fillId="8" borderId="53" xfId="6" applyFont="1" applyFill="1" applyBorder="1" applyAlignment="1">
      <alignment vertical="center" wrapText="1"/>
    </xf>
    <xf numFmtId="166" fontId="46" fillId="0" borderId="0" xfId="0" applyNumberFormat="1" applyFont="1" applyFill="1" applyBorder="1"/>
    <xf numFmtId="3" fontId="46" fillId="0" borderId="0" xfId="0" applyNumberFormat="1" applyFont="1" applyFill="1" applyBorder="1"/>
    <xf numFmtId="1" fontId="0" fillId="0" borderId="0" xfId="0" applyNumberFormat="1"/>
    <xf numFmtId="0" fontId="2" fillId="0" borderId="0" xfId="0" applyFont="1" applyAlignment="1">
      <alignment horizontal="center" vertical="center"/>
    </xf>
    <xf numFmtId="1" fontId="2" fillId="0" borderId="0" xfId="0" applyNumberFormat="1" applyFont="1"/>
    <xf numFmtId="0" fontId="2" fillId="0" borderId="0" xfId="0" applyFont="1" applyAlignment="1">
      <alignment vertical="center"/>
    </xf>
    <xf numFmtId="2" fontId="64" fillId="0" borderId="0" xfId="5" applyNumberFormat="1" applyFont="1" applyAlignment="1">
      <alignment wrapText="1"/>
    </xf>
    <xf numFmtId="0" fontId="64" fillId="0" borderId="0" xfId="5" applyFont="1"/>
    <xf numFmtId="1" fontId="5" fillId="0" borderId="2" xfId="1" applyNumberFormat="1" applyFont="1" applyBorder="1" applyAlignment="1">
      <alignment horizontal="center" vertical="center" wrapText="1"/>
    </xf>
    <xf numFmtId="0" fontId="65" fillId="0" borderId="0" xfId="0" applyFont="1"/>
    <xf numFmtId="9" fontId="65" fillId="0" borderId="0" xfId="1" applyFont="1"/>
    <xf numFmtId="9" fontId="65" fillId="0" borderId="0" xfId="0" applyNumberFormat="1" applyFont="1"/>
    <xf numFmtId="9" fontId="2" fillId="0" borderId="0" xfId="1" applyFont="1"/>
    <xf numFmtId="9" fontId="2" fillId="0" borderId="0" xfId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1" fillId="9" borderId="74" xfId="5" applyFont="1" applyFill="1" applyBorder="1" applyAlignment="1">
      <alignment vertical="top" wrapText="1"/>
    </xf>
    <xf numFmtId="0" fontId="41" fillId="9" borderId="75" xfId="5" applyFont="1" applyFill="1" applyBorder="1" applyAlignment="1">
      <alignment vertical="top" wrapText="1"/>
    </xf>
    <xf numFmtId="0" fontId="41" fillId="9" borderId="76" xfId="5" applyFont="1" applyFill="1" applyBorder="1" applyAlignment="1">
      <alignment vertical="top" wrapText="1"/>
    </xf>
    <xf numFmtId="0" fontId="42" fillId="9" borderId="74" xfId="5" applyFont="1" applyFill="1" applyBorder="1" applyAlignment="1">
      <alignment vertical="top" wrapText="1"/>
    </xf>
    <xf numFmtId="0" fontId="42" fillId="9" borderId="75" xfId="5" applyFont="1" applyFill="1" applyBorder="1" applyAlignment="1">
      <alignment vertical="top" wrapText="1"/>
    </xf>
    <xf numFmtId="0" fontId="42" fillId="9" borderId="76" xfId="5" applyFont="1" applyFill="1" applyBorder="1" applyAlignment="1">
      <alignment vertical="top" wrapText="1"/>
    </xf>
    <xf numFmtId="3" fontId="59" fillId="0" borderId="82" xfId="6" applyNumberFormat="1" applyFont="1" applyBorder="1" applyAlignment="1">
      <alignment horizontal="center" vertical="center"/>
    </xf>
    <xf numFmtId="3" fontId="59" fillId="0" borderId="29" xfId="6" applyNumberFormat="1" applyFont="1" applyBorder="1" applyAlignment="1">
      <alignment horizontal="center" vertical="center"/>
    </xf>
    <xf numFmtId="3" fontId="59" fillId="0" borderId="83" xfId="6" applyNumberFormat="1" applyFont="1" applyBorder="1" applyAlignment="1">
      <alignment horizontal="center" vertical="center"/>
    </xf>
    <xf numFmtId="0" fontId="59" fillId="0" borderId="62" xfId="6" applyFont="1" applyBorder="1" applyAlignment="1">
      <alignment horizontal="center" vertical="center" wrapText="1"/>
    </xf>
    <xf numFmtId="0" fontId="59" fillId="0" borderId="25" xfId="6" applyFont="1" applyBorder="1" applyAlignment="1">
      <alignment horizontal="center" vertical="center" wrapText="1"/>
    </xf>
    <xf numFmtId="0" fontId="59" fillId="0" borderId="47" xfId="6" applyFont="1" applyBorder="1" applyAlignment="1">
      <alignment horizontal="center" vertical="center" wrapText="1"/>
    </xf>
    <xf numFmtId="0" fontId="51" fillId="0" borderId="62" xfId="6" applyFont="1" applyBorder="1" applyAlignment="1">
      <alignment horizontal="center" vertical="center" wrapText="1"/>
    </xf>
    <xf numFmtId="0" fontId="51" fillId="0" borderId="25" xfId="6" applyFont="1" applyBorder="1" applyAlignment="1">
      <alignment horizontal="center" vertical="center" wrapText="1"/>
    </xf>
    <xf numFmtId="0" fontId="51" fillId="0" borderId="47" xfId="6" applyFont="1" applyBorder="1" applyAlignment="1">
      <alignment horizontal="center" vertical="center" wrapText="1"/>
    </xf>
    <xf numFmtId="0" fontId="28" fillId="0" borderId="81" xfId="6" applyFont="1" applyBorder="1" applyAlignment="1">
      <alignment horizontal="center" vertical="center" wrapText="1"/>
    </xf>
    <xf numFmtId="0" fontId="28" fillId="0" borderId="79" xfId="6" applyFont="1" applyBorder="1" applyAlignment="1">
      <alignment horizontal="center" vertical="center" wrapText="1"/>
    </xf>
    <xf numFmtId="0" fontId="28" fillId="0" borderId="83" xfId="6" applyFont="1" applyBorder="1" applyAlignment="1">
      <alignment horizontal="center" vertical="center" wrapText="1"/>
    </xf>
    <xf numFmtId="0" fontId="59" fillId="0" borderId="81" xfId="6" applyFont="1" applyBorder="1" applyAlignment="1">
      <alignment horizontal="center" vertical="center"/>
    </xf>
    <xf numFmtId="0" fontId="59" fillId="0" borderId="79" xfId="6" applyFont="1" applyBorder="1" applyAlignment="1">
      <alignment horizontal="center" vertical="center"/>
    </xf>
    <xf numFmtId="0" fontId="59" fillId="0" borderId="83" xfId="6" applyFont="1" applyBorder="1" applyAlignment="1">
      <alignment horizontal="center" vertical="center"/>
    </xf>
    <xf numFmtId="0" fontId="48" fillId="0" borderId="25" xfId="6" applyFont="1" applyBorder="1" applyAlignment="1">
      <alignment horizontal="center" vertical="center"/>
    </xf>
    <xf numFmtId="0" fontId="48" fillId="0" borderId="47" xfId="6" applyFont="1" applyBorder="1" applyAlignment="1">
      <alignment horizontal="center" vertical="center"/>
    </xf>
    <xf numFmtId="0" fontId="59" fillId="0" borderId="50" xfId="6" applyFont="1" applyBorder="1" applyAlignment="1">
      <alignment horizontal="center" vertical="center" wrapText="1"/>
    </xf>
    <xf numFmtId="0" fontId="59" fillId="0" borderId="51" xfId="6" applyFont="1" applyBorder="1" applyAlignment="1">
      <alignment horizontal="center" vertical="center" wrapText="1"/>
    </xf>
    <xf numFmtId="0" fontId="59" fillId="0" borderId="52" xfId="6" applyFont="1" applyBorder="1" applyAlignment="1">
      <alignment horizontal="center" vertical="center" wrapText="1"/>
    </xf>
    <xf numFmtId="0" fontId="53" fillId="0" borderId="62" xfId="6" applyBorder="1" applyAlignment="1">
      <alignment horizontal="center" vertical="center" wrapText="1"/>
    </xf>
    <xf numFmtId="0" fontId="53" fillId="0" borderId="25" xfId="6" applyBorder="1" applyAlignment="1">
      <alignment horizontal="center" vertical="center" wrapText="1"/>
    </xf>
    <xf numFmtId="0" fontId="53" fillId="0" borderId="47" xfId="6" applyBorder="1" applyAlignment="1">
      <alignment horizontal="center" vertical="center" wrapText="1"/>
    </xf>
    <xf numFmtId="0" fontId="53" fillId="0" borderId="84" xfId="6" applyBorder="1" applyAlignment="1">
      <alignment horizontal="center" vertical="center"/>
    </xf>
    <xf numFmtId="0" fontId="53" fillId="0" borderId="77" xfId="6" applyBorder="1" applyAlignment="1">
      <alignment horizontal="center" vertical="center"/>
    </xf>
    <xf numFmtId="0" fontId="53" fillId="0" borderId="82" xfId="6" applyBorder="1" applyAlignment="1">
      <alignment horizontal="center" vertical="center"/>
    </xf>
    <xf numFmtId="0" fontId="59" fillId="0" borderId="84" xfId="6" applyFont="1" applyBorder="1" applyAlignment="1">
      <alignment horizontal="center" vertical="center"/>
    </xf>
    <xf numFmtId="0" fontId="59" fillId="0" borderId="77" xfId="6" applyFont="1" applyBorder="1" applyAlignment="1">
      <alignment horizontal="center" vertical="center"/>
    </xf>
    <xf numFmtId="0" fontId="59" fillId="0" borderId="82" xfId="6" applyFont="1" applyBorder="1" applyAlignment="1">
      <alignment horizontal="center" vertical="center"/>
    </xf>
    <xf numFmtId="0" fontId="37" fillId="0" borderId="62" xfId="6" quotePrefix="1" applyFont="1" applyBorder="1" applyAlignment="1">
      <alignment horizontal="center" vertical="center" wrapText="1"/>
    </xf>
    <xf numFmtId="0" fontId="37" fillId="0" borderId="25" xfId="6" quotePrefix="1" applyFont="1" applyBorder="1" applyAlignment="1">
      <alignment horizontal="center" vertical="center" wrapText="1"/>
    </xf>
    <xf numFmtId="0" fontId="37" fillId="0" borderId="47" xfId="6" quotePrefix="1" applyFont="1" applyBorder="1" applyAlignment="1">
      <alignment horizontal="center" vertical="center" wrapText="1"/>
    </xf>
    <xf numFmtId="0" fontId="37" fillId="0" borderId="62" xfId="6" applyFont="1" applyBorder="1" applyAlignment="1">
      <alignment horizontal="center" vertical="center" wrapText="1"/>
    </xf>
    <xf numFmtId="0" fontId="37" fillId="0" borderId="25" xfId="6" applyFont="1" applyBorder="1" applyAlignment="1">
      <alignment horizontal="center" vertical="center" wrapText="1"/>
    </xf>
    <xf numFmtId="0" fontId="37" fillId="0" borderId="47" xfId="6" applyFont="1" applyBorder="1" applyAlignment="1">
      <alignment horizontal="center" vertical="center" wrapText="1"/>
    </xf>
    <xf numFmtId="0" fontId="11" fillId="4" borderId="0" xfId="3" applyFont="1" applyFill="1" applyAlignment="1">
      <alignment horizontal="left"/>
    </xf>
    <xf numFmtId="0" fontId="10" fillId="3" borderId="0" xfId="3" applyFill="1"/>
    <xf numFmtId="0" fontId="33" fillId="8" borderId="69" xfId="4" applyFont="1" applyFill="1" applyBorder="1" applyAlignment="1">
      <alignment horizontal="left" vertical="top" wrapText="1"/>
    </xf>
    <xf numFmtId="0" fontId="33" fillId="8" borderId="53" xfId="4" applyFont="1" applyFill="1" applyBorder="1" applyAlignment="1">
      <alignment horizontal="left" vertical="top" wrapText="1"/>
    </xf>
    <xf numFmtId="0" fontId="33" fillId="8" borderId="71" xfId="4" applyFont="1" applyFill="1" applyBorder="1" applyAlignment="1">
      <alignment horizontal="left" vertical="top" wrapText="1"/>
    </xf>
    <xf numFmtId="0" fontId="33" fillId="8" borderId="63" xfId="4" applyFont="1" applyFill="1" applyBorder="1" applyAlignment="1">
      <alignment horizontal="left" vertical="top" wrapText="1"/>
    </xf>
    <xf numFmtId="165" fontId="27" fillId="0" borderId="50" xfId="4" applyNumberFormat="1" applyFont="1" applyBorder="1" applyAlignment="1">
      <alignment horizontal="left" vertical="top" wrapText="1"/>
    </xf>
    <xf numFmtId="165" fontId="27" fillId="0" borderId="51" xfId="4" applyNumberFormat="1" applyFont="1" applyBorder="1" applyAlignment="1">
      <alignment horizontal="left" vertical="top" wrapText="1"/>
    </xf>
    <xf numFmtId="165" fontId="27" fillId="0" borderId="52" xfId="4" applyNumberFormat="1" applyFont="1" applyBorder="1" applyAlignment="1">
      <alignment horizontal="left" vertical="top" wrapText="1"/>
    </xf>
    <xf numFmtId="165" fontId="27" fillId="0" borderId="64" xfId="4" applyNumberFormat="1" applyFont="1" applyBorder="1" applyAlignment="1">
      <alignment horizontal="left" vertical="top" wrapText="1"/>
    </xf>
    <xf numFmtId="0" fontId="32" fillId="0" borderId="65" xfId="5" applyFont="1" applyBorder="1" applyAlignment="1">
      <alignment horizontal="left" vertical="top" wrapText="1"/>
    </xf>
    <xf numFmtId="0" fontId="33" fillId="8" borderId="66" xfId="4" applyFont="1" applyFill="1" applyBorder="1" applyAlignment="1">
      <alignment horizontal="left" vertical="top" wrapText="1"/>
    </xf>
    <xf numFmtId="0" fontId="33" fillId="8" borderId="67" xfId="4" applyFont="1" applyFill="1" applyBorder="1" applyAlignment="1">
      <alignment horizontal="left" vertical="top" wrapText="1"/>
    </xf>
    <xf numFmtId="165" fontId="27" fillId="0" borderId="70" xfId="4" applyNumberFormat="1" applyFont="1" applyBorder="1" applyAlignment="1">
      <alignment horizontal="left" vertical="top" wrapText="1"/>
    </xf>
    <xf numFmtId="0" fontId="32" fillId="0" borderId="52" xfId="5" applyFont="1" applyBorder="1" applyAlignment="1">
      <alignment horizontal="left" vertical="top" wrapText="1"/>
    </xf>
    <xf numFmtId="0" fontId="32" fillId="0" borderId="51" xfId="5" applyFont="1" applyBorder="1" applyAlignment="1">
      <alignment horizontal="left" vertical="top" wrapText="1"/>
    </xf>
    <xf numFmtId="165" fontId="27" fillId="0" borderId="53" xfId="4" applyNumberFormat="1" applyFont="1" applyBorder="1" applyAlignment="1">
      <alignment horizontal="left" vertical="top" wrapText="1"/>
    </xf>
    <xf numFmtId="0" fontId="37" fillId="8" borderId="62" xfId="4" applyFont="1" applyFill="1" applyBorder="1" applyAlignment="1">
      <alignment horizontal="left" vertical="center" wrapText="1"/>
    </xf>
    <xf numFmtId="0" fontId="37" fillId="8" borderId="25" xfId="4" applyFont="1" applyFill="1" applyBorder="1" applyAlignment="1">
      <alignment horizontal="left" vertical="center" wrapText="1"/>
    </xf>
    <xf numFmtId="0" fontId="33" fillId="8" borderId="44" xfId="4" applyFont="1" applyFill="1" applyBorder="1" applyAlignment="1">
      <alignment horizontal="left" vertical="top" wrapText="1"/>
    </xf>
    <xf numFmtId="0" fontId="33" fillId="8" borderId="45" xfId="4" applyFont="1" applyFill="1" applyBorder="1" applyAlignment="1">
      <alignment horizontal="left" vertical="top" wrapText="1"/>
    </xf>
    <xf numFmtId="0" fontId="33" fillId="8" borderId="46" xfId="4" applyFont="1" applyFill="1" applyBorder="1" applyAlignment="1">
      <alignment horizontal="left" vertical="top" wrapText="1"/>
    </xf>
    <xf numFmtId="0" fontId="37" fillId="8" borderId="49" xfId="4" applyFont="1" applyFill="1" applyBorder="1" applyAlignment="1">
      <alignment horizontal="left" vertical="center" wrapText="1"/>
    </xf>
    <xf numFmtId="0" fontId="37" fillId="8" borderId="24" xfId="4" applyFont="1" applyFill="1" applyBorder="1" applyAlignment="1">
      <alignment horizontal="left" vertical="center" wrapText="1"/>
    </xf>
    <xf numFmtId="0" fontId="37" fillId="8" borderId="32" xfId="4" applyFont="1" applyFill="1" applyBorder="1" applyAlignment="1">
      <alignment horizontal="left" vertical="center" wrapText="1"/>
    </xf>
    <xf numFmtId="0" fontId="10" fillId="0" borderId="62" xfId="4" applyBorder="1" applyAlignment="1">
      <alignment horizontal="left" vertical="center"/>
    </xf>
    <xf numFmtId="0" fontId="10" fillId="0" borderId="47" xfId="4" applyBorder="1" applyAlignment="1">
      <alignment horizontal="left" vertical="center"/>
    </xf>
    <xf numFmtId="0" fontId="27" fillId="0" borderId="35" xfId="4" applyFont="1" applyBorder="1" applyAlignment="1">
      <alignment horizontal="center" vertical="center" wrapText="1"/>
    </xf>
    <xf numFmtId="0" fontId="32" fillId="0" borderId="36" xfId="5" applyFont="1" applyBorder="1" applyAlignment="1">
      <alignment horizontal="center" vertical="center" wrapText="1"/>
    </xf>
    <xf numFmtId="0" fontId="32" fillId="0" borderId="37" xfId="5" applyFont="1" applyBorder="1" applyAlignment="1">
      <alignment horizontal="center" vertical="center" wrapText="1"/>
    </xf>
    <xf numFmtId="0" fontId="33" fillId="8" borderId="39" xfId="4" applyFont="1" applyFill="1" applyBorder="1" applyAlignment="1">
      <alignment horizontal="left" vertical="top" wrapText="1"/>
    </xf>
    <xf numFmtId="0" fontId="33" fillId="8" borderId="40" xfId="4" applyFont="1" applyFill="1" applyBorder="1" applyAlignment="1">
      <alignment horizontal="left" vertical="top" wrapText="1"/>
    </xf>
    <xf numFmtId="0" fontId="33" fillId="8" borderId="41" xfId="4" applyFont="1" applyFill="1" applyBorder="1" applyAlignment="1">
      <alignment horizontal="left" vertical="top" wrapText="1"/>
    </xf>
    <xf numFmtId="0" fontId="10" fillId="0" borderId="49" xfId="4" applyBorder="1" applyAlignment="1">
      <alignment horizontal="left" vertical="center"/>
    </xf>
    <xf numFmtId="0" fontId="10" fillId="0" borderId="55" xfId="4" applyBorder="1" applyAlignment="1">
      <alignment horizontal="left" vertical="center"/>
    </xf>
    <xf numFmtId="0" fontId="28" fillId="8" borderId="50" xfId="4" applyFont="1" applyFill="1" applyBorder="1" applyAlignment="1">
      <alignment horizontal="left" vertical="top" wrapText="1"/>
    </xf>
    <xf numFmtId="0" fontId="28" fillId="8" borderId="51" xfId="4" applyFont="1" applyFill="1" applyBorder="1" applyAlignment="1">
      <alignment horizontal="left" vertical="top" wrapText="1"/>
    </xf>
    <xf numFmtId="0" fontId="28" fillId="8" borderId="52" xfId="4" applyFont="1" applyFill="1" applyBorder="1" applyAlignment="1">
      <alignment horizontal="left" vertical="top" wrapText="1"/>
    </xf>
    <xf numFmtId="0" fontId="27" fillId="8" borderId="56" xfId="4" applyFont="1" applyFill="1" applyBorder="1" applyAlignment="1">
      <alignment horizontal="left" vertical="top" wrapText="1"/>
    </xf>
    <xf numFmtId="0" fontId="27" fillId="8" borderId="57" xfId="4" applyFont="1" applyFill="1" applyBorder="1" applyAlignment="1">
      <alignment horizontal="left" vertical="top" wrapText="1"/>
    </xf>
    <xf numFmtId="0" fontId="27" fillId="8" borderId="58" xfId="4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9" fontId="2" fillId="0" borderId="1" xfId="0" applyNumberFormat="1" applyFont="1" applyBorder="1" applyAlignment="1">
      <alignment horizontal="center" vertical="center"/>
    </xf>
  </cellXfs>
  <cellStyles count="8">
    <cellStyle name="Hyperlink" xfId="2" builtinId="8"/>
    <cellStyle name="Normal" xfId="0" builtinId="0"/>
    <cellStyle name="Normal 2" xfId="3" xr:uid="{F93C3143-FB4D-4EAB-A1AC-E415DDE62984}"/>
    <cellStyle name="Normal 3" xfId="5" xr:uid="{FAC4EB97-05C4-43C1-92B2-DB8A23B83BD7}"/>
    <cellStyle name="Normal 4" xfId="6" xr:uid="{D1FBFD4C-3EDD-41D9-825D-400E77C2B650}"/>
    <cellStyle name="Normální 2" xfId="4" xr:uid="{40B911E1-4919-4949-A309-B1377F096D42}"/>
    <cellStyle name="normální_Mez_02rr" xfId="7" xr:uid="{816F838D-E103-40CA-8125-CBCC3A9D348B}"/>
    <cellStyle name="Percent" xfId="1" builtinId="5"/>
  </cellStyles>
  <dxfs count="18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2" defaultPivotStyle="PivotStyleLight16"/>
  <colors>
    <mruColors>
      <color rgb="FF223C6C"/>
      <color rgb="FFA8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cs-CZ"/>
              <a:t>okles v aktivní pracovní síle v důsledku opatření proti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'Vyrazeni (1-digit)'!$K$30</c:f>
              <c:strCache>
                <c:ptCount val="1"/>
                <c:pt idx="0">
                  <c:v>Administrativní</c:v>
                </c:pt>
              </c:strCache>
            </c:strRef>
          </c:tx>
          <c:spPr>
            <a:solidFill>
              <a:srgbClr val="223C6C"/>
            </a:solidFill>
            <a:ln>
              <a:noFill/>
            </a:ln>
            <a:effectLst/>
          </c:spPr>
          <c:invertIfNegative val="0"/>
          <c:cat>
            <c:strRef>
              <c:f>'Vyrazeni (1-digit)'!$J$31:$J$44</c:f>
              <c:strCache>
                <c:ptCount val="14"/>
                <c:pt idx="0">
                  <c:v>Ubytovani</c:v>
                </c:pt>
                <c:pt idx="1">
                  <c:v>Pohostinstvi</c:v>
                </c:pt>
                <c:pt idx="2">
                  <c:v>Ostatní činnosti</c:v>
                </c:pt>
                <c:pt idx="3">
                  <c:v>Veřejná správa a obrana, vzdělávání, zdravotní a sociální péče</c:v>
                </c:pt>
                <c:pt idx="4">
                  <c:v>Doprava</c:v>
                </c:pt>
                <c:pt idx="5">
                  <c:v>Obchod</c:v>
                </c:pt>
                <c:pt idx="6">
                  <c:v>Zpracovatelský průmysl</c:v>
                </c:pt>
                <c:pt idx="7">
                  <c:v>Peněžnictví a pojišťovnictví</c:v>
                </c:pt>
                <c:pt idx="8">
                  <c:v>Stavebnictví</c:v>
                </c:pt>
                <c:pt idx="9">
                  <c:v>Zemědělství, lesnictví a rybářství</c:v>
                </c:pt>
                <c:pt idx="10">
                  <c:v>Průmysl, těžba a dobývání (bez zpracovatelskeho průmyslu)</c:v>
                </c:pt>
                <c:pt idx="11">
                  <c:v>Profesní, vědecké, technické a administrativní činnosti</c:v>
                </c:pt>
                <c:pt idx="12">
                  <c:v>Činnosti v oblasti nemovitostí</c:v>
                </c:pt>
                <c:pt idx="13">
                  <c:v>Informační a komunikační činnosti</c:v>
                </c:pt>
              </c:strCache>
            </c:strRef>
          </c:cat>
          <c:val>
            <c:numRef>
              <c:f>'Vyrazeni (1-digit)'!$K$31:$K$44</c:f>
              <c:numCache>
                <c:formatCode>0%</c:formatCode>
                <c:ptCount val="14"/>
                <c:pt idx="0">
                  <c:v>-0.9</c:v>
                </c:pt>
                <c:pt idx="1">
                  <c:v>-0.80000000000000016</c:v>
                </c:pt>
                <c:pt idx="2">
                  <c:v>-0.61107483841333377</c:v>
                </c:pt>
                <c:pt idx="3">
                  <c:v>-0.19415636191935567</c:v>
                </c:pt>
                <c:pt idx="4">
                  <c:v>-0.12776723506464746</c:v>
                </c:pt>
                <c:pt idx="5">
                  <c:v>-0.22921494785631519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5-447C-8BE1-8E04AB1FD44A}"/>
            </c:ext>
          </c:extLst>
        </c:ser>
        <c:ser>
          <c:idx val="1"/>
          <c:order val="1"/>
          <c:tx>
            <c:strRef>
              <c:f>'Vyrazeni (1-digit)'!$L$30</c:f>
              <c:strCache>
                <c:ptCount val="1"/>
                <c:pt idx="0">
                  <c:v>Školy</c:v>
                </c:pt>
              </c:strCache>
            </c:strRef>
          </c:tx>
          <c:spPr>
            <a:solidFill>
              <a:srgbClr val="A82000"/>
            </a:solidFill>
            <a:ln>
              <a:noFill/>
            </a:ln>
            <a:effectLst/>
          </c:spPr>
          <c:invertIfNegative val="0"/>
          <c:cat>
            <c:strRef>
              <c:f>'Vyrazeni (1-digit)'!$J$31:$J$44</c:f>
              <c:strCache>
                <c:ptCount val="14"/>
                <c:pt idx="0">
                  <c:v>Ubytovani</c:v>
                </c:pt>
                <c:pt idx="1">
                  <c:v>Pohostinstvi</c:v>
                </c:pt>
                <c:pt idx="2">
                  <c:v>Ostatní činnosti</c:v>
                </c:pt>
                <c:pt idx="3">
                  <c:v>Veřejná správa a obrana, vzdělávání, zdravotní a sociální péče</c:v>
                </c:pt>
                <c:pt idx="4">
                  <c:v>Doprava</c:v>
                </c:pt>
                <c:pt idx="5">
                  <c:v>Obchod</c:v>
                </c:pt>
                <c:pt idx="6">
                  <c:v>Zpracovatelský průmysl</c:v>
                </c:pt>
                <c:pt idx="7">
                  <c:v>Peněžnictví a pojišťovnictví</c:v>
                </c:pt>
                <c:pt idx="8">
                  <c:v>Stavebnictví</c:v>
                </c:pt>
                <c:pt idx="9">
                  <c:v>Zemědělství, lesnictví a rybářství</c:v>
                </c:pt>
                <c:pt idx="10">
                  <c:v>Průmysl, těžba a dobývání (bez zpracovatelskeho průmyslu)</c:v>
                </c:pt>
                <c:pt idx="11">
                  <c:v>Profesní, vědecké, technické a administrativní činnosti</c:v>
                </c:pt>
                <c:pt idx="12">
                  <c:v>Činnosti v oblasti nemovitostí</c:v>
                </c:pt>
                <c:pt idx="13">
                  <c:v>Informační a komunikační činnosti</c:v>
                </c:pt>
              </c:strCache>
            </c:strRef>
          </c:cat>
          <c:val>
            <c:numRef>
              <c:f>'Vyrazeni (1-digit)'!$L$31:$L$44</c:f>
              <c:numCache>
                <c:formatCode>0%</c:formatCode>
                <c:ptCount val="14"/>
                <c:pt idx="0">
                  <c:v>-7.5406159999999974E-3</c:v>
                </c:pt>
                <c:pt idx="1">
                  <c:v>-1.1911103999999994E-2</c:v>
                </c:pt>
                <c:pt idx="2">
                  <c:v>-3.0621947201548608E-2</c:v>
                </c:pt>
                <c:pt idx="3">
                  <c:v>-6.8648539873859951E-2</c:v>
                </c:pt>
                <c:pt idx="4">
                  <c:v>-5.8698542920341386E-2</c:v>
                </c:pt>
                <c:pt idx="5">
                  <c:v>-5.2704519971486972E-2</c:v>
                </c:pt>
                <c:pt idx="6">
                  <c:v>-7.7854973324159513E-2</c:v>
                </c:pt>
                <c:pt idx="7">
                  <c:v>-8.7070097537643026E-2</c:v>
                </c:pt>
                <c:pt idx="8">
                  <c:v>-6.4083008537537844E-2</c:v>
                </c:pt>
                <c:pt idx="9">
                  <c:v>-4.5637288456485611E-2</c:v>
                </c:pt>
                <c:pt idx="10">
                  <c:v>-7.5670698308498777E-2</c:v>
                </c:pt>
                <c:pt idx="11">
                  <c:v>-7.540616E-2</c:v>
                </c:pt>
                <c:pt idx="12">
                  <c:v>-7.540616E-2</c:v>
                </c:pt>
                <c:pt idx="13">
                  <c:v>-7.5406159999999986E-2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5-447C-8BE1-8E04AB1FD44A}"/>
            </c:ext>
          </c:extLst>
        </c:ser>
        <c:ser>
          <c:idx val="2"/>
          <c:order val="2"/>
          <c:tx>
            <c:strRef>
              <c:f>'Vyrazeni (1-digit)'!$M$30</c:f>
              <c:strCache>
                <c:ptCount val="1"/>
                <c:pt idx="0">
                  <c:v>Práce z domu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'Vyrazeni (1-digit)'!$J$31:$J$44</c:f>
              <c:strCache>
                <c:ptCount val="14"/>
                <c:pt idx="0">
                  <c:v>Ubytovani</c:v>
                </c:pt>
                <c:pt idx="1">
                  <c:v>Pohostinstvi</c:v>
                </c:pt>
                <c:pt idx="2">
                  <c:v>Ostatní činnosti</c:v>
                </c:pt>
                <c:pt idx="3">
                  <c:v>Veřejná správa a obrana, vzdělávání, zdravotní a sociální péče</c:v>
                </c:pt>
                <c:pt idx="4">
                  <c:v>Doprava</c:v>
                </c:pt>
                <c:pt idx="5">
                  <c:v>Obchod</c:v>
                </c:pt>
                <c:pt idx="6">
                  <c:v>Zpracovatelský průmysl</c:v>
                </c:pt>
                <c:pt idx="7">
                  <c:v>Peněžnictví a pojišťovnictví</c:v>
                </c:pt>
                <c:pt idx="8">
                  <c:v>Stavebnictví</c:v>
                </c:pt>
                <c:pt idx="9">
                  <c:v>Zemědělství, lesnictví a rybářství</c:v>
                </c:pt>
                <c:pt idx="10">
                  <c:v>Průmysl, těžba a dobývání (bez zpracovatelskeho průmyslu)</c:v>
                </c:pt>
                <c:pt idx="11">
                  <c:v>Profesní, vědecké, technické a administrativní činnosti</c:v>
                </c:pt>
                <c:pt idx="12">
                  <c:v>Činnosti v oblasti nemovitostí</c:v>
                </c:pt>
                <c:pt idx="13">
                  <c:v>Informační a komunikační činnosti</c:v>
                </c:pt>
              </c:strCache>
            </c:strRef>
          </c:cat>
          <c:val>
            <c:numRef>
              <c:f>'Vyrazeni (1-digit)'!$M$31:$M$44</c:f>
              <c:numCache>
                <c:formatCode>0%</c:formatCode>
                <c:ptCount val="14"/>
                <c:pt idx="0">
                  <c:v>-4.5446930855055988E-2</c:v>
                </c:pt>
                <c:pt idx="1">
                  <c:v>-8.8724071443295957E-2</c:v>
                </c:pt>
                <c:pt idx="2">
                  <c:v>-0.16901646331885423</c:v>
                </c:pt>
                <c:pt idx="3">
                  <c:v>-0.34774487995796599</c:v>
                </c:pt>
                <c:pt idx="4">
                  <c:v>-0.40535603589942049</c:v>
                </c:pt>
                <c:pt idx="5">
                  <c:v>-0.30401160066414684</c:v>
                </c:pt>
                <c:pt idx="6">
                  <c:v>-0.46860182748072854</c:v>
                </c:pt>
                <c:pt idx="7">
                  <c:v>-0.43064135954517707</c:v>
                </c:pt>
                <c:pt idx="8">
                  <c:v>-0.43188731896327637</c:v>
                </c:pt>
                <c:pt idx="9">
                  <c:v>-0.4501857749316816</c:v>
                </c:pt>
                <c:pt idx="10">
                  <c:v>-0.39987355564020932</c:v>
                </c:pt>
                <c:pt idx="11">
                  <c:v>-0.37535393136454603</c:v>
                </c:pt>
                <c:pt idx="12">
                  <c:v>-0.36057125653551997</c:v>
                </c:pt>
                <c:pt idx="13">
                  <c:v>-0.21448820359704002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5-447C-8BE1-8E04AB1F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192904"/>
        <c:axId val="918189296"/>
      </c:barChart>
      <c:catAx>
        <c:axId val="918192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89296"/>
        <c:crosses val="autoZero"/>
        <c:auto val="1"/>
        <c:lblAlgn val="ctr"/>
        <c:lblOffset val="100"/>
        <c:noMultiLvlLbl val="0"/>
      </c:catAx>
      <c:valAx>
        <c:axId val="918189296"/>
        <c:scaling>
          <c:orientation val="minMax"/>
          <c:min val="-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929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cs-CZ"/>
              <a:t>okles v aktivní pracovní síle v důsledku opatření proti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'Vyrazeni_orig (1-digit)'!$K$27</c:f>
              <c:strCache>
                <c:ptCount val="1"/>
                <c:pt idx="0">
                  <c:v>Administrativní</c:v>
                </c:pt>
              </c:strCache>
            </c:strRef>
          </c:tx>
          <c:spPr>
            <a:solidFill>
              <a:srgbClr val="223C6C"/>
            </a:solidFill>
            <a:ln>
              <a:noFill/>
            </a:ln>
            <a:effectLst/>
          </c:spPr>
          <c:invertIfNegative val="0"/>
          <c:cat>
            <c:strRef>
              <c:f>'Vyrazeni_orig (1-digit)'!$J$28:$J$41</c:f>
              <c:strCache>
                <c:ptCount val="14"/>
                <c:pt idx="0">
                  <c:v>Ubytovani</c:v>
                </c:pt>
                <c:pt idx="1">
                  <c:v>Pohostinstvi</c:v>
                </c:pt>
                <c:pt idx="2">
                  <c:v>Ostatní činnosti</c:v>
                </c:pt>
                <c:pt idx="3">
                  <c:v>Doprava</c:v>
                </c:pt>
                <c:pt idx="4">
                  <c:v>Veřejná správa a obrana, vzdělávání, zdravotní a sociální péče</c:v>
                </c:pt>
                <c:pt idx="5">
                  <c:v>Zpracovatelský průmysl</c:v>
                </c:pt>
                <c:pt idx="6">
                  <c:v>Obchod</c:v>
                </c:pt>
                <c:pt idx="7">
                  <c:v>Peněžnictví a pojišťovnictví</c:v>
                </c:pt>
                <c:pt idx="8">
                  <c:v>Zemědělství, lesnictví a rybářství</c:v>
                </c:pt>
                <c:pt idx="9">
                  <c:v>Stavebnictví</c:v>
                </c:pt>
                <c:pt idx="10">
                  <c:v>Průmysl, těžba a dobývání (bez zpracovatelskeho průmyslu)</c:v>
                </c:pt>
                <c:pt idx="11">
                  <c:v>Profesní, vědecké, technické a administrativní činnosti</c:v>
                </c:pt>
                <c:pt idx="12">
                  <c:v>Činnosti v oblasti nemovitostí</c:v>
                </c:pt>
                <c:pt idx="13">
                  <c:v>Informační a komunikační činnosti</c:v>
                </c:pt>
              </c:strCache>
            </c:strRef>
          </c:cat>
          <c:val>
            <c:numRef>
              <c:f>'Vyrazeni_orig (1-digit)'!$K$28:$K$41</c:f>
              <c:numCache>
                <c:formatCode>0%</c:formatCode>
                <c:ptCount val="14"/>
                <c:pt idx="0">
                  <c:v>-0.9</c:v>
                </c:pt>
                <c:pt idx="1">
                  <c:v>-0.80000000000000016</c:v>
                </c:pt>
                <c:pt idx="2">
                  <c:v>-0.61107483841333377</c:v>
                </c:pt>
                <c:pt idx="3">
                  <c:v>-0.12776723506464746</c:v>
                </c:pt>
                <c:pt idx="4">
                  <c:v>-0.19415636191935567</c:v>
                </c:pt>
                <c:pt idx="5">
                  <c:v>0</c:v>
                </c:pt>
                <c:pt idx="6">
                  <c:v>-0.22921494785631519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3-4369-A5B2-ACD382F84EE8}"/>
            </c:ext>
          </c:extLst>
        </c:ser>
        <c:ser>
          <c:idx val="1"/>
          <c:order val="1"/>
          <c:tx>
            <c:strRef>
              <c:f>'Vyrazeni_orig (1-digit)'!$L$27</c:f>
              <c:strCache>
                <c:ptCount val="1"/>
                <c:pt idx="0">
                  <c:v>Školy</c:v>
                </c:pt>
              </c:strCache>
            </c:strRef>
          </c:tx>
          <c:spPr>
            <a:solidFill>
              <a:srgbClr val="A82000"/>
            </a:solidFill>
            <a:ln>
              <a:noFill/>
            </a:ln>
            <a:effectLst/>
          </c:spPr>
          <c:invertIfNegative val="0"/>
          <c:cat>
            <c:strRef>
              <c:f>'Vyrazeni_orig (1-digit)'!$J$28:$J$41</c:f>
              <c:strCache>
                <c:ptCount val="14"/>
                <c:pt idx="0">
                  <c:v>Ubytovani</c:v>
                </c:pt>
                <c:pt idx="1">
                  <c:v>Pohostinstvi</c:v>
                </c:pt>
                <c:pt idx="2">
                  <c:v>Ostatní činnosti</c:v>
                </c:pt>
                <c:pt idx="3">
                  <c:v>Doprava</c:v>
                </c:pt>
                <c:pt idx="4">
                  <c:v>Veřejná správa a obrana, vzdělávání, zdravotní a sociální péče</c:v>
                </c:pt>
                <c:pt idx="5">
                  <c:v>Zpracovatelský průmysl</c:v>
                </c:pt>
                <c:pt idx="6">
                  <c:v>Obchod</c:v>
                </c:pt>
                <c:pt idx="7">
                  <c:v>Peněžnictví a pojišťovnictví</c:v>
                </c:pt>
                <c:pt idx="8">
                  <c:v>Zemědělství, lesnictví a rybářství</c:v>
                </c:pt>
                <c:pt idx="9">
                  <c:v>Stavebnictví</c:v>
                </c:pt>
                <c:pt idx="10">
                  <c:v>Průmysl, těžba a dobývání (bez zpracovatelskeho průmyslu)</c:v>
                </c:pt>
                <c:pt idx="11">
                  <c:v>Profesní, vědecké, technické a administrativní činnosti</c:v>
                </c:pt>
                <c:pt idx="12">
                  <c:v>Činnosti v oblasti nemovitostí</c:v>
                </c:pt>
                <c:pt idx="13">
                  <c:v>Informační a komunikační činnosti</c:v>
                </c:pt>
              </c:strCache>
            </c:strRef>
          </c:cat>
          <c:val>
            <c:numRef>
              <c:f>'Vyrazeni_orig (1-digit)'!$L$28:$L$41</c:f>
              <c:numCache>
                <c:formatCode>0%</c:formatCode>
                <c:ptCount val="14"/>
                <c:pt idx="0">
                  <c:v>-7.5406159999999974E-3</c:v>
                </c:pt>
                <c:pt idx="1">
                  <c:v>-1.1911103999999994E-2</c:v>
                </c:pt>
                <c:pt idx="2">
                  <c:v>-3.0621947201548608E-2</c:v>
                </c:pt>
                <c:pt idx="3">
                  <c:v>-5.8698542920341386E-2</c:v>
                </c:pt>
                <c:pt idx="4">
                  <c:v>-6.8648539873859951E-2</c:v>
                </c:pt>
                <c:pt idx="5">
                  <c:v>-7.7854973324159513E-2</c:v>
                </c:pt>
                <c:pt idx="6">
                  <c:v>-5.2704519971486972E-2</c:v>
                </c:pt>
                <c:pt idx="7">
                  <c:v>-8.7070097537643026E-2</c:v>
                </c:pt>
                <c:pt idx="8">
                  <c:v>-4.5637288456485611E-2</c:v>
                </c:pt>
                <c:pt idx="9">
                  <c:v>-6.4083008537537844E-2</c:v>
                </c:pt>
                <c:pt idx="10">
                  <c:v>-7.5670698308498777E-2</c:v>
                </c:pt>
                <c:pt idx="11">
                  <c:v>-7.540616E-2</c:v>
                </c:pt>
                <c:pt idx="12">
                  <c:v>-7.540616E-2</c:v>
                </c:pt>
                <c:pt idx="13">
                  <c:v>-7.5406159999999986E-2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3-4369-A5B2-ACD382F84EE8}"/>
            </c:ext>
          </c:extLst>
        </c:ser>
        <c:ser>
          <c:idx val="2"/>
          <c:order val="2"/>
          <c:tx>
            <c:strRef>
              <c:f>'Vyrazeni_orig (1-digit)'!$M$27</c:f>
              <c:strCache>
                <c:ptCount val="1"/>
                <c:pt idx="0">
                  <c:v>Práce z domu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'Vyrazeni_orig (1-digit)'!$J$28:$J$41</c:f>
              <c:strCache>
                <c:ptCount val="14"/>
                <c:pt idx="0">
                  <c:v>Ubytovani</c:v>
                </c:pt>
                <c:pt idx="1">
                  <c:v>Pohostinstvi</c:v>
                </c:pt>
                <c:pt idx="2">
                  <c:v>Ostatní činnosti</c:v>
                </c:pt>
                <c:pt idx="3">
                  <c:v>Doprava</c:v>
                </c:pt>
                <c:pt idx="4">
                  <c:v>Veřejná správa a obrana, vzdělávání, zdravotní a sociální péče</c:v>
                </c:pt>
                <c:pt idx="5">
                  <c:v>Zpracovatelský průmysl</c:v>
                </c:pt>
                <c:pt idx="6">
                  <c:v>Obchod</c:v>
                </c:pt>
                <c:pt idx="7">
                  <c:v>Peněžnictví a pojišťovnictví</c:v>
                </c:pt>
                <c:pt idx="8">
                  <c:v>Zemědělství, lesnictví a rybářství</c:v>
                </c:pt>
                <c:pt idx="9">
                  <c:v>Stavebnictví</c:v>
                </c:pt>
                <c:pt idx="10">
                  <c:v>Průmysl, těžba a dobývání (bez zpracovatelskeho průmyslu)</c:v>
                </c:pt>
                <c:pt idx="11">
                  <c:v>Profesní, vědecké, technické a administrativní činnosti</c:v>
                </c:pt>
                <c:pt idx="12">
                  <c:v>Činnosti v oblasti nemovitostí</c:v>
                </c:pt>
                <c:pt idx="13">
                  <c:v>Informační a komunikační činnosti</c:v>
                </c:pt>
              </c:strCache>
            </c:strRef>
          </c:cat>
          <c:val>
            <c:numRef>
              <c:f>'Vyrazeni_orig (1-digit)'!$M$28:$M$41</c:f>
              <c:numCache>
                <c:formatCode>0%</c:formatCode>
                <c:ptCount val="14"/>
                <c:pt idx="0">
                  <c:v>-5.391010811011198E-2</c:v>
                </c:pt>
                <c:pt idx="1">
                  <c:v>-0.10221258448659196</c:v>
                </c:pt>
                <c:pt idx="2">
                  <c:v>-0.19471164088366133</c:v>
                </c:pt>
                <c:pt idx="3">
                  <c:v>-0.48529838299283651</c:v>
                </c:pt>
                <c:pt idx="4">
                  <c:v>-0.4006117206332182</c:v>
                </c:pt>
                <c:pt idx="5">
                  <c:v>-0.56834564429112078</c:v>
                </c:pt>
                <c:pt idx="6">
                  <c:v>-0.32079098845941456</c:v>
                </c:pt>
                <c:pt idx="7">
                  <c:v>-0.49611075810541128</c:v>
                </c:pt>
                <c:pt idx="8">
                  <c:v>-0.51862646524595746</c:v>
                </c:pt>
                <c:pt idx="9">
                  <c:v>-0.48940784134156773</c:v>
                </c:pt>
                <c:pt idx="10">
                  <c:v>-0.43001539060381821</c:v>
                </c:pt>
                <c:pt idx="11">
                  <c:v>-0.3808703267290921</c:v>
                </c:pt>
                <c:pt idx="12">
                  <c:v>-0.35130497707103997</c:v>
                </c:pt>
                <c:pt idx="13">
                  <c:v>-5.9138871194079963E-2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3-4369-A5B2-ACD382F8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8192904"/>
        <c:axId val="918189296"/>
      </c:barChart>
      <c:catAx>
        <c:axId val="918192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89296"/>
        <c:crosses val="autoZero"/>
        <c:auto val="1"/>
        <c:lblAlgn val="ctr"/>
        <c:lblOffset val="100"/>
        <c:noMultiLvlLbl val="0"/>
      </c:catAx>
      <c:valAx>
        <c:axId val="918189296"/>
        <c:scaling>
          <c:orientation val="minMax"/>
          <c:min val="-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929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31</xdr:row>
      <xdr:rowOff>0</xdr:rowOff>
    </xdr:from>
    <xdr:to>
      <xdr:col>6</xdr:col>
      <xdr:colOff>731520</xdr:colOff>
      <xdr:row>52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1D666F-D3A2-417E-9C43-BBB708FAA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28</xdr:row>
      <xdr:rowOff>0</xdr:rowOff>
    </xdr:from>
    <xdr:to>
      <xdr:col>6</xdr:col>
      <xdr:colOff>731520</xdr:colOff>
      <xdr:row>49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20CA0-DF83-4AA5-9AB0-6D2CE4258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</xdr:colOff>
      <xdr:row>56</xdr:row>
      <xdr:rowOff>76200</xdr:rowOff>
    </xdr:from>
    <xdr:to>
      <xdr:col>4</xdr:col>
      <xdr:colOff>190500</xdr:colOff>
      <xdr:row>81</xdr:row>
      <xdr:rowOff>38100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178EC589-3626-4CF4-BEAD-174539F15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0835640"/>
          <a:ext cx="7223760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vlada.cz/cz/media-centrum/aktualne/vyhlaseni-nouzoveho-stavu-180234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STANI4_2016&amp;Coords=%5bLOCATION%5d.%5bCZE%5d,%5bTIME%5d.%5b2016%5d,%5bVAR%5d.%5bPROD%5d&amp;ShowOnWeb=true" TargetMode="External"/><Relationship Id="rId2" Type="http://schemas.openxmlformats.org/officeDocument/2006/relationships/hyperlink" Target="http://stats.oecd.org/OECDStat_Metadata/ShowMetadata.ashx?Dataset=STANI4_2016&amp;Coords=%5bLOCATION%5d.%5bCZE%5d&amp;ShowOnWeb=true&amp;Lang=en" TargetMode="External"/><Relationship Id="rId1" Type="http://schemas.openxmlformats.org/officeDocument/2006/relationships/hyperlink" Target="http://stats.oecd.org/OECDStat_Metadata/ShowMetadata.ashx?Dataset=STANI4_2016&amp;ShowOnWeb=true&amp;Lang=en" TargetMode="External"/><Relationship Id="rId5" Type="http://schemas.openxmlformats.org/officeDocument/2006/relationships/hyperlink" Target="http://stats.oecd.org/OECDStat_Metadata/ShowMetadata.ashx?Dataset=STANI4_2016&amp;Coords=%5bLOCATION%5d.%5bCZE%5d,%5bTIME%5d.%5b2016%5d,%5bVAR%5d.%5bEMPE%5d&amp;ShowOnWeb=true" TargetMode="External"/><Relationship Id="rId4" Type="http://schemas.openxmlformats.org/officeDocument/2006/relationships/hyperlink" Target="http://stats.oecd.org/OECDStat_Metadata/ShowMetadata.ashx?Dataset=STANI4_2016&amp;Coords=%5bLOCATION%5d.%5bCZE%5d,%5bTIME%5d.%5b2016%5d,%5bVAR%5d.%5bVALU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CC48-CB1B-4341-9B01-5BEE13BD601F}">
  <dimension ref="A1:N108"/>
  <sheetViews>
    <sheetView tabSelected="1" topLeftCell="A10" workbookViewId="0">
      <selection activeCell="E27" sqref="E27"/>
    </sheetView>
  </sheetViews>
  <sheetFormatPr defaultRowHeight="14.4"/>
  <cols>
    <col min="2" max="2" width="14.21875" customWidth="1"/>
    <col min="3" max="3" width="32.6640625" customWidth="1"/>
    <col min="4" max="4" width="14.21875" customWidth="1"/>
    <col min="5" max="9" width="14.109375" customWidth="1"/>
    <col min="10" max="10" width="32.21875" customWidth="1"/>
    <col min="11" max="13" width="13.21875" customWidth="1"/>
  </cols>
  <sheetData>
    <row r="1" spans="1:14" ht="21">
      <c r="A1" s="2" t="s">
        <v>3</v>
      </c>
      <c r="B1" s="2"/>
    </row>
    <row r="2" spans="1:14">
      <c r="A2" s="1" t="s">
        <v>34</v>
      </c>
      <c r="B2" s="1" t="s">
        <v>6</v>
      </c>
      <c r="C2" t="s">
        <v>190</v>
      </c>
    </row>
    <row r="3" spans="1:14">
      <c r="A3" s="1" t="s">
        <v>30</v>
      </c>
      <c r="B3" s="1" t="s">
        <v>6</v>
      </c>
      <c r="C3" t="s">
        <v>525</v>
      </c>
    </row>
    <row r="4" spans="1:14">
      <c r="B4" s="1" t="s">
        <v>7</v>
      </c>
      <c r="C4" t="s">
        <v>8</v>
      </c>
    </row>
    <row r="5" spans="1:14">
      <c r="B5" s="1" t="s">
        <v>7</v>
      </c>
      <c r="C5" t="s">
        <v>526</v>
      </c>
    </row>
    <row r="6" spans="1:14" ht="57.6">
      <c r="B6" s="1"/>
      <c r="C6" s="438" t="s">
        <v>527</v>
      </c>
      <c r="D6" s="439">
        <v>0.2</v>
      </c>
    </row>
    <row r="7" spans="1:14">
      <c r="A7" s="1" t="s">
        <v>31</v>
      </c>
      <c r="B7" s="1" t="s">
        <v>6</v>
      </c>
      <c r="C7" t="s">
        <v>32</v>
      </c>
    </row>
    <row r="8" spans="1:14">
      <c r="B8" s="1" t="s">
        <v>7</v>
      </c>
      <c r="C8" t="s">
        <v>33</v>
      </c>
    </row>
    <row r="9" spans="1:14">
      <c r="B9" s="1" t="s">
        <v>7</v>
      </c>
      <c r="C9" t="s">
        <v>524</v>
      </c>
    </row>
    <row r="10" spans="1:14">
      <c r="A10" s="1" t="s">
        <v>500</v>
      </c>
      <c r="B10" s="1" t="s">
        <v>7</v>
      </c>
      <c r="C10" t="s">
        <v>501</v>
      </c>
      <c r="F10" s="344"/>
      <c r="G10" s="344"/>
      <c r="H10" s="344"/>
      <c r="I10" s="344"/>
      <c r="J10" s="344"/>
    </row>
    <row r="11" spans="1:14">
      <c r="A11" s="1"/>
      <c r="B11" s="1"/>
      <c r="F11" s="344"/>
      <c r="G11" s="344"/>
      <c r="H11" s="344"/>
      <c r="I11" s="344"/>
      <c r="J11" s="344"/>
    </row>
    <row r="12" spans="1:14">
      <c r="D12" s="355" t="s">
        <v>282</v>
      </c>
      <c r="E12" s="355"/>
      <c r="F12" s="355"/>
      <c r="G12" s="355"/>
      <c r="H12" s="355"/>
      <c r="I12" s="18"/>
      <c r="J12" s="18"/>
      <c r="K12" s="355" t="s">
        <v>519</v>
      </c>
      <c r="L12" s="355"/>
      <c r="M12" s="355"/>
      <c r="N12" s="355"/>
    </row>
    <row r="13" spans="1:14">
      <c r="A13" s="18"/>
      <c r="D13" s="18" t="s">
        <v>192</v>
      </c>
      <c r="E13" s="18" t="s">
        <v>191</v>
      </c>
      <c r="F13" s="18" t="s">
        <v>30</v>
      </c>
      <c r="G13" s="18" t="s">
        <v>31</v>
      </c>
      <c r="H13" s="18" t="s">
        <v>500</v>
      </c>
      <c r="I13" s="18"/>
      <c r="J13" s="345"/>
      <c r="K13" s="18" t="s">
        <v>522</v>
      </c>
      <c r="L13" s="18" t="s">
        <v>521</v>
      </c>
      <c r="M13" s="18" t="s">
        <v>520</v>
      </c>
      <c r="N13" s="18" t="s">
        <v>192</v>
      </c>
    </row>
    <row r="14" spans="1:14">
      <c r="A14" s="12"/>
      <c r="B14" t="s">
        <v>65</v>
      </c>
      <c r="C14" s="345" t="s">
        <v>64</v>
      </c>
      <c r="D14" s="341">
        <f>SUM('Vyrazeni (2-digit)'!E12:E14)</f>
        <v>113721</v>
      </c>
      <c r="E14" s="341">
        <f>SUM('Vyrazeni (2-digit)'!F12:F14)</f>
        <v>0</v>
      </c>
      <c r="F14" s="341">
        <f>SUM('Vyrazeni (2-digit)'!G12:G14)</f>
        <v>5189.9180805599999</v>
      </c>
      <c r="G14" s="341">
        <f>SUM('Vyrazeni (2-digit)'!H12:H14)</f>
        <v>51195.576511005762</v>
      </c>
      <c r="H14" s="341">
        <f>SUM('Vyrazeni (2-digit)'!I12:I14)</f>
        <v>56385.494591565759</v>
      </c>
      <c r="I14" s="341"/>
      <c r="J14" s="345" t="s">
        <v>64</v>
      </c>
      <c r="K14" s="178">
        <f>-E14/$D14</f>
        <v>0</v>
      </c>
      <c r="L14" s="178">
        <f t="shared" ref="L14:N14" si="0">-F14/$D14</f>
        <v>-4.5637288456485611E-2</v>
      </c>
      <c r="M14" s="178">
        <f t="shared" si="0"/>
        <v>-0.4501857749316816</v>
      </c>
      <c r="N14" s="178">
        <f t="shared" si="0"/>
        <v>-0.49582306338816717</v>
      </c>
    </row>
    <row r="15" spans="1:14" ht="28.8">
      <c r="A15" s="12"/>
      <c r="B15" t="s">
        <v>502</v>
      </c>
      <c r="C15" s="345" t="s">
        <v>518</v>
      </c>
      <c r="D15" s="341">
        <f>SUM('Vyrazeni (2-digit)'!E15:E19,'Vyrazeni (2-digit)'!E44:E48)</f>
        <v>121134.99999999999</v>
      </c>
      <c r="E15" s="341">
        <f>SUM('Vyrazeni (2-digit)'!F15:F19,'Vyrazeni (2-digit)'!F44:F48)</f>
        <v>0</v>
      </c>
      <c r="F15" s="341">
        <f>SUM('Vyrazeni (2-digit)'!G15:G19,'Vyrazeni (2-digit)'!G44:G48)</f>
        <v>9166.3700395999986</v>
      </c>
      <c r="G15" s="341">
        <f>SUM('Vyrazeni (2-digit)'!H15:H19,'Vyrazeni (2-digit)'!H44:H48)</f>
        <v>48438.683162476751</v>
      </c>
      <c r="H15" s="341">
        <f>SUM('Vyrazeni (2-digit)'!I15:I19,'Vyrazeni (2-digit)'!I44:I48)</f>
        <v>57605.05320207675</v>
      </c>
      <c r="I15" s="341"/>
      <c r="J15" s="345" t="s">
        <v>518</v>
      </c>
      <c r="K15" s="178">
        <f t="shared" ref="K15:K27" si="1">-E15/$D15</f>
        <v>0</v>
      </c>
      <c r="L15" s="178">
        <f t="shared" ref="L15:L27" si="2">-F15/$D15</f>
        <v>-7.5670698308498777E-2</v>
      </c>
      <c r="M15" s="178">
        <f t="shared" ref="M15:M27" si="3">-G15/$D15</f>
        <v>-0.39987355564020932</v>
      </c>
      <c r="N15" s="178">
        <f t="shared" ref="N15:N27" si="4">-H15/$D15</f>
        <v>-0.47554425394870808</v>
      </c>
    </row>
    <row r="16" spans="1:14">
      <c r="A16" s="12"/>
      <c r="B16" t="s">
        <v>71</v>
      </c>
      <c r="C16" s="345" t="s">
        <v>70</v>
      </c>
      <c r="D16" s="341">
        <f>SUM('Vyrazeni (2-digit)'!E20:E43)</f>
        <v>1273188</v>
      </c>
      <c r="E16" s="341">
        <f>SUM('Vyrazeni (2-digit)'!F20:F43)</f>
        <v>0</v>
      </c>
      <c r="F16" s="341">
        <f>SUM('Vyrazeni (2-digit)'!G20:G43)</f>
        <v>99124.017776640001</v>
      </c>
      <c r="G16" s="341">
        <f>SUM('Vyrazeni (2-digit)'!H20:H43)</f>
        <v>596618.22352653381</v>
      </c>
      <c r="H16" s="341">
        <f>SUM('Vyrazeni (2-digit)'!I20:I43)</f>
        <v>695742.24130317371</v>
      </c>
      <c r="I16" s="341"/>
      <c r="J16" s="345" t="s">
        <v>70</v>
      </c>
      <c r="K16" s="178">
        <f t="shared" si="1"/>
        <v>0</v>
      </c>
      <c r="L16" s="178">
        <f t="shared" si="2"/>
        <v>-7.7854973324159513E-2</v>
      </c>
      <c r="M16" s="178">
        <f t="shared" si="3"/>
        <v>-0.46860182748072854</v>
      </c>
      <c r="N16" s="178">
        <f t="shared" si="4"/>
        <v>-0.54645680080488801</v>
      </c>
    </row>
    <row r="17" spans="1:14">
      <c r="A17" s="12"/>
      <c r="B17" t="s">
        <v>90</v>
      </c>
      <c r="C17" s="345" t="s">
        <v>89</v>
      </c>
      <c r="D17" s="341">
        <f>SUM('Vyrazeni (2-digit)'!E49:E51)</f>
        <v>267442</v>
      </c>
      <c r="E17" s="341">
        <f>SUM('Vyrazeni (2-digit)'!F49:F51)</f>
        <v>0</v>
      </c>
      <c r="F17" s="341">
        <f>SUM('Vyrazeni (2-digit)'!G49:G51)</f>
        <v>17138.487969296195</v>
      </c>
      <c r="G17" s="341">
        <f>SUM('Vyrazeni (2-digit)'!H49:H51)</f>
        <v>115504.80835817655</v>
      </c>
      <c r="H17" s="341">
        <f>SUM('Vyrazeni (2-digit)'!I49:I51)</f>
        <v>132643.29632747272</v>
      </c>
      <c r="I17" s="341"/>
      <c r="J17" s="345" t="s">
        <v>89</v>
      </c>
      <c r="K17" s="178">
        <f t="shared" si="1"/>
        <v>0</v>
      </c>
      <c r="L17" s="178">
        <f t="shared" si="2"/>
        <v>-6.4083008537537844E-2</v>
      </c>
      <c r="M17" s="178">
        <f t="shared" si="3"/>
        <v>-0.43188731896327637</v>
      </c>
      <c r="N17" s="178">
        <f t="shared" si="4"/>
        <v>-0.4959703275008141</v>
      </c>
    </row>
    <row r="18" spans="1:14">
      <c r="A18" s="12"/>
      <c r="B18" t="s">
        <v>97</v>
      </c>
      <c r="C18" s="346" t="s">
        <v>510</v>
      </c>
      <c r="D18" s="341">
        <f>SUM('Vyrazeni (2-digit)'!E52:E54)</f>
        <v>614456</v>
      </c>
      <c r="E18" s="341">
        <f>SUM('Vyrazeni (2-digit)'!F52:F54)</f>
        <v>140842.5</v>
      </c>
      <c r="F18" s="341">
        <f>SUM('Vyrazeni (2-digit)'!G52:G54)</f>
        <v>32384.6085236</v>
      </c>
      <c r="G18" s="341">
        <f>SUM('Vyrazeni (2-digit)'!H52:H54)</f>
        <v>186801.75209768902</v>
      </c>
      <c r="H18" s="341">
        <f>SUM('Vyrazeni (2-digit)'!I52:I54)</f>
        <v>360028.860621289</v>
      </c>
      <c r="I18" s="341"/>
      <c r="J18" s="346" t="s">
        <v>510</v>
      </c>
      <c r="K18" s="178">
        <f t="shared" si="1"/>
        <v>-0.22921494785631519</v>
      </c>
      <c r="L18" s="178">
        <f t="shared" si="2"/>
        <v>-5.2704519971486972E-2</v>
      </c>
      <c r="M18" s="178">
        <f t="shared" si="3"/>
        <v>-0.30401160066414684</v>
      </c>
      <c r="N18" s="178">
        <f t="shared" si="4"/>
        <v>-0.58593106849194898</v>
      </c>
    </row>
    <row r="19" spans="1:14">
      <c r="A19" s="12"/>
      <c r="B19" t="s">
        <v>103</v>
      </c>
      <c r="C19" s="346" t="s">
        <v>511</v>
      </c>
      <c r="D19" s="341">
        <f>SUM('Vyrazeni (2-digit)'!E55:E59)</f>
        <v>293515</v>
      </c>
      <c r="E19" s="341">
        <f>SUM('Vyrazeni (2-digit)'!F55:F59)</f>
        <v>37501.599999999999</v>
      </c>
      <c r="F19" s="341">
        <f>SUM('Vyrazeni (2-digit)'!G55:G59)</f>
        <v>17228.902825264002</v>
      </c>
      <c r="G19" s="341">
        <f>SUM('Vyrazeni (2-digit)'!H55:H59)</f>
        <v>118978.07687701841</v>
      </c>
      <c r="H19" s="341">
        <f>SUM('Vyrazeni (2-digit)'!I55:I59)</f>
        <v>173708.57970228238</v>
      </c>
      <c r="I19" s="341"/>
      <c r="J19" s="346" t="s">
        <v>511</v>
      </c>
      <c r="K19" s="178">
        <f t="shared" si="1"/>
        <v>-0.12776723506464746</v>
      </c>
      <c r="L19" s="178">
        <f t="shared" si="2"/>
        <v>-5.8698542920341386E-2</v>
      </c>
      <c r="M19" s="178">
        <f t="shared" si="3"/>
        <v>-0.40535603589942049</v>
      </c>
      <c r="N19" s="178">
        <f t="shared" si="4"/>
        <v>-0.59182181388440924</v>
      </c>
    </row>
    <row r="20" spans="1:14">
      <c r="A20" s="12"/>
      <c r="B20" t="s">
        <v>503</v>
      </c>
      <c r="C20" s="346" t="s">
        <v>512</v>
      </c>
      <c r="D20" s="341">
        <f>'Vyrazeni (2-digit)'!E60</f>
        <v>44820.74172884351</v>
      </c>
      <c r="E20" s="341">
        <f>'Vyrazeni (2-digit)'!F60</f>
        <v>40338.66755595916</v>
      </c>
      <c r="F20" s="341">
        <f>'Vyrazeni (2-digit)'!G60</f>
        <v>337.97600221238491</v>
      </c>
      <c r="G20" s="341">
        <f>'Vyrazeni (2-digit)'!H60</f>
        <v>2036.9651502230736</v>
      </c>
      <c r="H20" s="341">
        <f>'Vyrazeni (2-digit)'!I60</f>
        <v>42713.608708394619</v>
      </c>
      <c r="I20" s="341"/>
      <c r="J20" s="346" t="s">
        <v>512</v>
      </c>
      <c r="K20" s="178">
        <f t="shared" si="1"/>
        <v>-0.9</v>
      </c>
      <c r="L20" s="178">
        <f t="shared" si="2"/>
        <v>-7.5406159999999974E-3</v>
      </c>
      <c r="M20" s="178">
        <f t="shared" si="3"/>
        <v>-4.5446930855055988E-2</v>
      </c>
      <c r="N20" s="178">
        <f t="shared" si="4"/>
        <v>-0.95298754685505604</v>
      </c>
    </row>
    <row r="21" spans="1:14">
      <c r="A21" s="12"/>
      <c r="B21" t="s">
        <v>504</v>
      </c>
      <c r="C21" s="346" t="s">
        <v>513</v>
      </c>
      <c r="D21" s="341">
        <f>'Vyrazeni (2-digit)'!E61</f>
        <v>110025.25827115648</v>
      </c>
      <c r="E21" s="341">
        <f>'Vyrazeni (2-digit)'!F61</f>
        <v>88020.206616925192</v>
      </c>
      <c r="F21" s="341">
        <f>'Vyrazeni (2-digit)'!G61</f>
        <v>1310.5222938946042</v>
      </c>
      <c r="G21" s="341">
        <f>'Vyrazeni (2-digit)'!H61</f>
        <v>9761.8888754171767</v>
      </c>
      <c r="H21" s="341">
        <f>'Vyrazeni (2-digit)'!I61</f>
        <v>99092.61778623698</v>
      </c>
      <c r="I21" s="341"/>
      <c r="J21" s="346" t="s">
        <v>513</v>
      </c>
      <c r="K21" s="178">
        <f t="shared" si="1"/>
        <v>-0.80000000000000016</v>
      </c>
      <c r="L21" s="178">
        <f t="shared" si="2"/>
        <v>-1.1911103999999994E-2</v>
      </c>
      <c r="M21" s="178">
        <f t="shared" si="3"/>
        <v>-8.8724071443295957E-2</v>
      </c>
      <c r="N21" s="178">
        <f t="shared" si="4"/>
        <v>-0.90063517544329608</v>
      </c>
    </row>
    <row r="22" spans="1:14">
      <c r="A22" s="12"/>
      <c r="B22" t="s">
        <v>505</v>
      </c>
      <c r="C22" s="345" t="s">
        <v>514</v>
      </c>
      <c r="D22" s="341">
        <f>SUM('Vyrazeni (2-digit)'!E62:E67)</f>
        <v>121455</v>
      </c>
      <c r="E22" s="341">
        <f>SUM('Vyrazeni (2-digit)'!F62:F67)</f>
        <v>0</v>
      </c>
      <c r="F22" s="341">
        <f>SUM('Vyrazeni (2-digit)'!G62:G67)</f>
        <v>9158.455162799999</v>
      </c>
      <c r="G22" s="341">
        <f>SUM('Vyrazeni (2-digit)'!H62:H67)</f>
        <v>26050.664767878494</v>
      </c>
      <c r="H22" s="341">
        <f>SUM('Vyrazeni (2-digit)'!I62:I67)</f>
        <v>35209.119930678491</v>
      </c>
      <c r="I22" s="341"/>
      <c r="J22" s="345" t="s">
        <v>514</v>
      </c>
      <c r="K22" s="178">
        <f t="shared" si="1"/>
        <v>0</v>
      </c>
      <c r="L22" s="178">
        <f t="shared" si="2"/>
        <v>-7.5406159999999986E-2</v>
      </c>
      <c r="M22" s="178">
        <f t="shared" si="3"/>
        <v>-0.21448820359704002</v>
      </c>
      <c r="N22" s="178">
        <f t="shared" si="4"/>
        <v>-0.28989436359703996</v>
      </c>
    </row>
    <row r="23" spans="1:14">
      <c r="A23" s="12"/>
      <c r="B23" t="s">
        <v>109</v>
      </c>
      <c r="C23" s="345" t="s">
        <v>108</v>
      </c>
      <c r="D23" s="341">
        <f>SUM('Vyrazeni (2-digit)'!E68:E70)</f>
        <v>77438</v>
      </c>
      <c r="E23" s="341">
        <f>SUM('Vyrazeni (2-digit)'!F68:F70)</f>
        <v>0</v>
      </c>
      <c r="F23" s="341">
        <f>SUM('Vyrazeni (2-digit)'!G68:G70)</f>
        <v>6742.5342131200005</v>
      </c>
      <c r="G23" s="341">
        <f>SUM('Vyrazeni (2-digit)'!H68:H70)</f>
        <v>33348.005600459423</v>
      </c>
      <c r="H23" s="341">
        <f>SUM('Vyrazeni (2-digit)'!I68:I70)</f>
        <v>40090.539813579424</v>
      </c>
      <c r="I23" s="341"/>
      <c r="J23" s="345" t="s">
        <v>108</v>
      </c>
      <c r="K23" s="178">
        <f t="shared" si="1"/>
        <v>0</v>
      </c>
      <c r="L23" s="178">
        <f t="shared" si="2"/>
        <v>-8.7070097537643026E-2</v>
      </c>
      <c r="M23" s="178">
        <f t="shared" si="3"/>
        <v>-0.43064135954517707</v>
      </c>
      <c r="N23" s="178">
        <f t="shared" si="4"/>
        <v>-0.51771145708282007</v>
      </c>
    </row>
    <row r="24" spans="1:14">
      <c r="A24" s="12"/>
      <c r="B24" t="s">
        <v>506</v>
      </c>
      <c r="C24" s="345" t="s">
        <v>429</v>
      </c>
      <c r="D24" s="341">
        <f>'Vyrazeni (2-digit)'!E71</f>
        <v>66600</v>
      </c>
      <c r="E24" s="341">
        <f>'Vyrazeni (2-digit)'!F71</f>
        <v>0</v>
      </c>
      <c r="F24" s="341">
        <f>'Vyrazeni (2-digit)'!G71</f>
        <v>5022.0502560000004</v>
      </c>
      <c r="G24" s="341">
        <f>'Vyrazeni (2-digit)'!H71</f>
        <v>24014.045685265632</v>
      </c>
      <c r="H24" s="341">
        <f>'Vyrazeni (2-digit)'!I71</f>
        <v>29036.09594126563</v>
      </c>
      <c r="I24" s="341"/>
      <c r="J24" s="345" t="s">
        <v>429</v>
      </c>
      <c r="K24" s="178">
        <f t="shared" si="1"/>
        <v>0</v>
      </c>
      <c r="L24" s="178">
        <f t="shared" si="2"/>
        <v>-7.540616E-2</v>
      </c>
      <c r="M24" s="178">
        <f t="shared" si="3"/>
        <v>-0.36057125653551997</v>
      </c>
      <c r="N24" s="178">
        <f t="shared" si="4"/>
        <v>-0.43597741653551997</v>
      </c>
    </row>
    <row r="25" spans="1:14" ht="28.8">
      <c r="A25" s="12"/>
      <c r="B25" t="s">
        <v>507</v>
      </c>
      <c r="C25" s="345" t="s">
        <v>515</v>
      </c>
      <c r="D25" s="341">
        <f>SUM('Vyrazeni (2-digit)'!E72:E84)</f>
        <v>349754</v>
      </c>
      <c r="E25" s="341">
        <f>SUM('Vyrazeni (2-digit)'!F72:F84)</f>
        <v>0</v>
      </c>
      <c r="F25" s="341">
        <f>SUM('Vyrazeni (2-digit)'!G72:G84)</f>
        <v>26373.60608464</v>
      </c>
      <c r="G25" s="341">
        <f>SUM('Vyrazeni (2-digit)'!H72:H84)</f>
        <v>131281.53891047544</v>
      </c>
      <c r="H25" s="341">
        <f>SUM('Vyrazeni (2-digit)'!I72:I84)</f>
        <v>157655.14499511541</v>
      </c>
      <c r="I25" s="341"/>
      <c r="J25" s="345" t="s">
        <v>515</v>
      </c>
      <c r="K25" s="178">
        <f t="shared" si="1"/>
        <v>0</v>
      </c>
      <c r="L25" s="178">
        <f t="shared" si="2"/>
        <v>-7.540616E-2</v>
      </c>
      <c r="M25" s="178">
        <f t="shared" si="3"/>
        <v>-0.37535393136454603</v>
      </c>
      <c r="N25" s="178">
        <f t="shared" si="4"/>
        <v>-0.45076009136454598</v>
      </c>
    </row>
    <row r="26" spans="1:14" ht="28.8">
      <c r="A26" s="12"/>
      <c r="B26" t="s">
        <v>508</v>
      </c>
      <c r="C26" s="345" t="s">
        <v>516</v>
      </c>
      <c r="D26" s="341">
        <f>SUM('Vyrazeni (2-digit)'!E85:E89)</f>
        <v>897968</v>
      </c>
      <c r="E26" s="341">
        <f>SUM('Vyrazeni (2-digit)'!F85:F89)</f>
        <v>174346.19999999998</v>
      </c>
      <c r="F26" s="341">
        <f>SUM('Vyrazeni (2-digit)'!G85:G89)</f>
        <v>61644.192053450271</v>
      </c>
      <c r="G26" s="341">
        <f>SUM('Vyrazeni (2-digit)'!H85:H89)</f>
        <v>312263.77436609479</v>
      </c>
      <c r="H26" s="341">
        <f>SUM('Vyrazeni (2-digit)'!I85:I89)</f>
        <v>548254.16641954496</v>
      </c>
      <c r="I26" s="341"/>
      <c r="J26" s="345" t="s">
        <v>516</v>
      </c>
      <c r="K26" s="178">
        <f t="shared" si="1"/>
        <v>-0.19415636191935567</v>
      </c>
      <c r="L26" s="178">
        <f t="shared" si="2"/>
        <v>-6.8648539873859951E-2</v>
      </c>
      <c r="M26" s="178">
        <f t="shared" si="3"/>
        <v>-0.34774487995796599</v>
      </c>
      <c r="N26" s="178">
        <f t="shared" si="4"/>
        <v>-0.61054978175118146</v>
      </c>
    </row>
    <row r="27" spans="1:14">
      <c r="A27" s="12"/>
      <c r="B27" t="s">
        <v>509</v>
      </c>
      <c r="C27" s="345" t="s">
        <v>517</v>
      </c>
      <c r="D27" s="341">
        <f>SUM('Vyrazeni (2-digit)'!E90:E99)</f>
        <v>121916</v>
      </c>
      <c r="E27" s="341">
        <f>SUM('Vyrazeni (2-digit)'!F90:F99)</f>
        <v>74499.8</v>
      </c>
      <c r="F27" s="341">
        <f>SUM('Vyrazeni (2-digit)'!G90:G99)</f>
        <v>3733.3053150240003</v>
      </c>
      <c r="G27" s="341">
        <f>SUM('Vyrazeni (2-digit)'!H90:H99)</f>
        <v>20605.81114198143</v>
      </c>
      <c r="H27" s="341">
        <f>SUM('Vyrazeni (2-digit)'!I90:I99)</f>
        <v>98838.916457005442</v>
      </c>
      <c r="I27" s="341"/>
      <c r="J27" s="345" t="s">
        <v>517</v>
      </c>
      <c r="K27" s="178">
        <f t="shared" si="1"/>
        <v>-0.61107483841333377</v>
      </c>
      <c r="L27" s="178">
        <f t="shared" si="2"/>
        <v>-3.0621947201548608E-2</v>
      </c>
      <c r="M27" s="178">
        <f t="shared" si="3"/>
        <v>-0.16901646331885423</v>
      </c>
      <c r="N27" s="178">
        <f t="shared" si="4"/>
        <v>-0.81071324893373664</v>
      </c>
    </row>
    <row r="28" spans="1:14">
      <c r="A28" s="12"/>
      <c r="C28" s="1" t="s">
        <v>367</v>
      </c>
      <c r="D28" s="343">
        <f>SUM(D14:D27)</f>
        <v>4473434</v>
      </c>
      <c r="E28" s="343">
        <f t="shared" ref="E28:H28" si="5">SUM(E14:E27)</f>
        <v>555548.97417288437</v>
      </c>
      <c r="F28" s="343">
        <f t="shared" si="5"/>
        <v>294554.94659610139</v>
      </c>
      <c r="G28" s="343">
        <f t="shared" si="5"/>
        <v>1676899.8150306961</v>
      </c>
      <c r="H28" s="343">
        <f t="shared" si="5"/>
        <v>2527003.7357996814</v>
      </c>
      <c r="I28" s="343"/>
      <c r="J28" s="341"/>
    </row>
    <row r="29" spans="1:14">
      <c r="A29" s="12"/>
      <c r="C29" s="1" t="s">
        <v>498</v>
      </c>
      <c r="E29" s="351">
        <f>E28/$D28</f>
        <v>0.12418848119205164</v>
      </c>
      <c r="F29" s="351">
        <f t="shared" ref="F29:H29" si="6">F28/$D28</f>
        <v>6.5845376638193703E-2</v>
      </c>
      <c r="G29" s="351">
        <f t="shared" si="6"/>
        <v>0.37485739479574215</v>
      </c>
      <c r="H29" s="351">
        <f t="shared" si="6"/>
        <v>0.56489125262598738</v>
      </c>
      <c r="I29" s="351"/>
      <c r="J29" s="345"/>
      <c r="K29" s="18" t="s">
        <v>519</v>
      </c>
      <c r="L29" s="18"/>
      <c r="M29" s="18"/>
      <c r="N29" s="18"/>
    </row>
    <row r="30" spans="1:14">
      <c r="A30" s="12"/>
      <c r="C30" s="348" t="s">
        <v>499</v>
      </c>
      <c r="D30" s="348"/>
      <c r="E30" s="349">
        <v>0.109</v>
      </c>
      <c r="F30" s="349">
        <v>0.13200000000000001</v>
      </c>
      <c r="G30" s="349">
        <v>0.38</v>
      </c>
      <c r="H30" s="350">
        <v>0.52</v>
      </c>
      <c r="I30" s="350"/>
      <c r="J30" s="345"/>
      <c r="K30" s="352" t="s">
        <v>522</v>
      </c>
      <c r="L30" s="352" t="s">
        <v>521</v>
      </c>
      <c r="M30" s="352" t="s">
        <v>520</v>
      </c>
      <c r="N30" s="353" t="s">
        <v>192</v>
      </c>
    </row>
    <row r="31" spans="1:14">
      <c r="A31" s="12"/>
      <c r="C31" s="345"/>
      <c r="D31" s="341"/>
      <c r="J31" s="345" t="s">
        <v>512</v>
      </c>
      <c r="K31" s="178">
        <v>-0.9</v>
      </c>
      <c r="L31" s="178">
        <v>-7.5406159999999974E-3</v>
      </c>
      <c r="M31" s="178">
        <v>-4.5446930855055988E-2</v>
      </c>
      <c r="N31" s="11">
        <v>-0.95298754685505604</v>
      </c>
    </row>
    <row r="32" spans="1:14" ht="28.8">
      <c r="A32" s="12"/>
      <c r="B32" s="13"/>
      <c r="C32" s="180" t="s">
        <v>497</v>
      </c>
      <c r="D32" s="347">
        <f>SUM(D14:D27)</f>
        <v>4473434</v>
      </c>
      <c r="E32" s="341"/>
      <c r="F32" s="341"/>
      <c r="G32" s="341"/>
      <c r="H32" s="341"/>
      <c r="I32" s="341"/>
      <c r="J32" s="345" t="s">
        <v>513</v>
      </c>
      <c r="K32" s="178">
        <v>-0.80000000000000016</v>
      </c>
      <c r="L32" s="178">
        <v>-1.1911103999999994E-2</v>
      </c>
      <c r="M32" s="178">
        <v>-8.8724071443295957E-2</v>
      </c>
      <c r="N32" s="11">
        <v>-0.90063517544329608</v>
      </c>
    </row>
    <row r="33" spans="1:14">
      <c r="A33" s="12"/>
      <c r="B33" s="13"/>
      <c r="C33" s="180"/>
      <c r="D33" s="179"/>
      <c r="E33" s="341"/>
      <c r="F33" s="341"/>
      <c r="G33" s="341"/>
      <c r="H33" s="341"/>
      <c r="I33" s="341"/>
      <c r="J33" s="346" t="s">
        <v>517</v>
      </c>
      <c r="K33" s="178">
        <v>-0.61107483841333377</v>
      </c>
      <c r="L33" s="178">
        <v>-3.0621947201548608E-2</v>
      </c>
      <c r="M33" s="178">
        <v>-0.16901646331885423</v>
      </c>
      <c r="N33" s="11">
        <v>-0.81071324893373664</v>
      </c>
    </row>
    <row r="34" spans="1:14">
      <c r="A34" s="12"/>
      <c r="B34" s="13"/>
      <c r="C34" s="180"/>
      <c r="D34" s="179"/>
      <c r="E34" s="341"/>
      <c r="F34" s="341"/>
      <c r="G34" s="341"/>
      <c r="H34" s="341"/>
      <c r="I34" s="341"/>
      <c r="J34" s="345" t="s">
        <v>516</v>
      </c>
      <c r="K34" s="178">
        <v>-0.19415636191935567</v>
      </c>
      <c r="L34" s="178">
        <v>-6.8648539873859951E-2</v>
      </c>
      <c r="M34" s="178">
        <v>-0.34774487995796599</v>
      </c>
      <c r="N34" s="11">
        <v>-0.61054978175118146</v>
      </c>
    </row>
    <row r="35" spans="1:14">
      <c r="A35" s="12"/>
      <c r="B35" s="13"/>
      <c r="C35" s="180"/>
      <c r="D35" s="179"/>
      <c r="E35" s="341"/>
      <c r="F35" s="341"/>
      <c r="G35" s="341"/>
      <c r="H35" s="341"/>
      <c r="I35" s="341"/>
      <c r="J35" s="345" t="s">
        <v>511</v>
      </c>
      <c r="K35" s="178">
        <v>-0.12776723506464746</v>
      </c>
      <c r="L35" s="178">
        <v>-5.8698542920341386E-2</v>
      </c>
      <c r="M35" s="178">
        <v>-0.40535603589942049</v>
      </c>
      <c r="N35" s="11">
        <v>-0.59182181388440924</v>
      </c>
    </row>
    <row r="36" spans="1:14">
      <c r="A36" s="12"/>
      <c r="B36" s="13"/>
      <c r="C36" s="180"/>
      <c r="D36" s="179"/>
      <c r="E36" s="341"/>
      <c r="F36" s="341"/>
      <c r="G36" s="341"/>
      <c r="H36" s="341"/>
      <c r="I36" s="341"/>
      <c r="J36" s="345" t="s">
        <v>510</v>
      </c>
      <c r="K36" s="178">
        <v>-0.22921494785631519</v>
      </c>
      <c r="L36" s="178">
        <v>-5.2704519971486972E-2</v>
      </c>
      <c r="M36" s="178">
        <v>-0.30401160066414684</v>
      </c>
      <c r="N36" s="11">
        <v>-0.58593106849194898</v>
      </c>
    </row>
    <row r="37" spans="1:14">
      <c r="A37" s="12"/>
      <c r="B37" s="13"/>
      <c r="C37" s="180"/>
      <c r="D37" s="179"/>
      <c r="E37" s="341"/>
      <c r="F37" s="341"/>
      <c r="G37" s="341"/>
      <c r="H37" s="341"/>
      <c r="I37" s="341"/>
      <c r="J37" s="346" t="s">
        <v>70</v>
      </c>
      <c r="K37" s="178">
        <v>0</v>
      </c>
      <c r="L37" s="178">
        <v>-7.7854973324159513E-2</v>
      </c>
      <c r="M37" s="178">
        <v>-0.46860182748072854</v>
      </c>
      <c r="N37" s="11">
        <v>-0.54645680080488801</v>
      </c>
    </row>
    <row r="38" spans="1:14">
      <c r="A38" s="12"/>
      <c r="B38" s="13"/>
      <c r="C38" s="180"/>
      <c r="D38" s="179"/>
      <c r="E38" s="341"/>
      <c r="F38" s="341"/>
      <c r="G38" s="341"/>
      <c r="H38" s="341"/>
      <c r="I38" s="341"/>
      <c r="J38" s="345" t="s">
        <v>108</v>
      </c>
      <c r="K38" s="178">
        <v>0</v>
      </c>
      <c r="L38" s="178">
        <v>-8.7070097537643026E-2</v>
      </c>
      <c r="M38" s="178">
        <v>-0.43064135954517707</v>
      </c>
      <c r="N38" s="11">
        <v>-0.51771145708282007</v>
      </c>
    </row>
    <row r="39" spans="1:14">
      <c r="A39" s="12"/>
      <c r="B39" s="13"/>
      <c r="C39" s="180"/>
      <c r="D39" s="179"/>
      <c r="E39" s="341"/>
      <c r="F39" s="341"/>
      <c r="G39" s="341"/>
      <c r="H39" s="341"/>
      <c r="I39" s="341"/>
      <c r="J39" s="345" t="s">
        <v>89</v>
      </c>
      <c r="K39" s="178">
        <v>0</v>
      </c>
      <c r="L39" s="178">
        <v>-6.4083008537537844E-2</v>
      </c>
      <c r="M39" s="178">
        <v>-0.43188731896327637</v>
      </c>
      <c r="N39" s="11">
        <v>-0.4959703275008141</v>
      </c>
    </row>
    <row r="40" spans="1:14">
      <c r="A40" s="12"/>
      <c r="B40" s="13"/>
      <c r="C40" s="180"/>
      <c r="D40" s="179"/>
      <c r="E40" s="341"/>
      <c r="F40" s="341"/>
      <c r="G40" s="341"/>
      <c r="H40" s="341"/>
      <c r="I40" s="341"/>
      <c r="J40" s="345" t="s">
        <v>64</v>
      </c>
      <c r="K40" s="178">
        <v>0</v>
      </c>
      <c r="L40" s="178">
        <v>-4.5637288456485611E-2</v>
      </c>
      <c r="M40" s="178">
        <v>-0.4501857749316816</v>
      </c>
      <c r="N40" s="11">
        <v>-0.49582306338816717</v>
      </c>
    </row>
    <row r="41" spans="1:14">
      <c r="A41" s="12"/>
      <c r="B41" s="13"/>
      <c r="C41" s="180"/>
      <c r="D41" s="179"/>
      <c r="E41" s="341"/>
      <c r="F41" s="341"/>
      <c r="G41" s="341"/>
      <c r="H41" s="341"/>
      <c r="I41" s="341"/>
      <c r="J41" s="346" t="s">
        <v>518</v>
      </c>
      <c r="K41" s="178">
        <v>0</v>
      </c>
      <c r="L41" s="178">
        <v>-7.5670698308498777E-2</v>
      </c>
      <c r="M41" s="178">
        <v>-0.39987355564020932</v>
      </c>
      <c r="N41" s="11">
        <v>-0.47554425394870808</v>
      </c>
    </row>
    <row r="42" spans="1:14" ht="28.8">
      <c r="A42" s="12"/>
      <c r="B42" s="13"/>
      <c r="C42" s="180"/>
      <c r="D42" s="179"/>
      <c r="E42" s="341"/>
      <c r="F42" s="341"/>
      <c r="G42" s="341"/>
      <c r="H42" s="341"/>
      <c r="I42" s="341"/>
      <c r="J42" s="345" t="s">
        <v>515</v>
      </c>
      <c r="K42" s="178">
        <v>0</v>
      </c>
      <c r="L42" s="178">
        <v>-7.540616E-2</v>
      </c>
      <c r="M42" s="178">
        <v>-0.37535393136454603</v>
      </c>
      <c r="N42" s="11">
        <v>-0.45076009136454598</v>
      </c>
    </row>
    <row r="43" spans="1:14" ht="28.8">
      <c r="A43" s="12"/>
      <c r="B43" s="13"/>
      <c r="C43" s="180"/>
      <c r="D43" s="179"/>
      <c r="E43" s="341"/>
      <c r="F43" s="341"/>
      <c r="G43" s="341"/>
      <c r="H43" s="341"/>
      <c r="I43" s="341"/>
      <c r="J43" s="346" t="s">
        <v>429</v>
      </c>
      <c r="K43" s="178">
        <v>0</v>
      </c>
      <c r="L43" s="178">
        <v>-7.540616E-2</v>
      </c>
      <c r="M43" s="178">
        <v>-0.36057125653551997</v>
      </c>
      <c r="N43" s="11">
        <v>-0.43597741653551997</v>
      </c>
    </row>
    <row r="44" spans="1:14">
      <c r="A44" s="12"/>
      <c r="B44" s="13"/>
      <c r="C44" s="180"/>
      <c r="D44" s="179"/>
      <c r="E44" s="341"/>
      <c r="F44" s="341"/>
      <c r="G44" s="341"/>
      <c r="H44" s="341"/>
      <c r="I44" s="341"/>
      <c r="J44" s="345" t="s">
        <v>514</v>
      </c>
      <c r="K44" s="178">
        <v>0</v>
      </c>
      <c r="L44" s="178">
        <v>-7.5406159999999986E-2</v>
      </c>
      <c r="M44" s="178">
        <v>-0.21448820359704002</v>
      </c>
      <c r="N44" s="11">
        <v>-0.28989436359703996</v>
      </c>
    </row>
    <row r="45" spans="1:14">
      <c r="A45" s="12"/>
      <c r="B45" s="13"/>
      <c r="C45" s="180"/>
      <c r="D45" s="179"/>
      <c r="E45" s="341"/>
      <c r="F45" s="341"/>
      <c r="G45" s="341"/>
      <c r="H45" s="341"/>
      <c r="I45" s="341"/>
      <c r="J45" s="341"/>
    </row>
    <row r="46" spans="1:14">
      <c r="A46" s="12"/>
      <c r="B46" s="13"/>
      <c r="C46" s="180"/>
      <c r="D46" s="179"/>
      <c r="E46" s="341"/>
      <c r="F46" s="341"/>
      <c r="G46" s="341"/>
      <c r="H46" s="341"/>
      <c r="I46" s="341"/>
      <c r="J46" s="341"/>
    </row>
    <row r="47" spans="1:14">
      <c r="A47" s="12"/>
      <c r="B47" s="13"/>
      <c r="C47" s="180"/>
      <c r="D47" s="179"/>
      <c r="E47" s="341"/>
      <c r="F47" s="341"/>
      <c r="G47" s="341"/>
      <c r="H47" s="341"/>
      <c r="I47" s="341"/>
      <c r="J47" s="341"/>
    </row>
    <row r="48" spans="1:14">
      <c r="A48" s="12"/>
      <c r="B48" s="13"/>
      <c r="C48" s="180"/>
      <c r="D48" s="179"/>
      <c r="E48" s="341"/>
      <c r="F48" s="341"/>
      <c r="G48" s="341"/>
      <c r="H48" s="341"/>
      <c r="I48" s="341"/>
      <c r="J48" s="341"/>
    </row>
    <row r="49" spans="1:10">
      <c r="A49" s="12"/>
      <c r="B49" s="13"/>
      <c r="C49" s="180"/>
      <c r="D49" s="179"/>
      <c r="E49" s="341"/>
      <c r="F49" s="341"/>
      <c r="G49" s="341"/>
      <c r="H49" s="341"/>
      <c r="I49" s="341"/>
      <c r="J49" s="341"/>
    </row>
    <row r="50" spans="1:10">
      <c r="A50" s="12"/>
      <c r="B50" s="13"/>
      <c r="C50" s="180"/>
      <c r="D50" s="179"/>
      <c r="E50" s="341"/>
      <c r="F50" s="341"/>
      <c r="G50" s="341"/>
      <c r="H50" s="341"/>
      <c r="I50" s="341"/>
      <c r="J50" s="341"/>
    </row>
    <row r="51" spans="1:10">
      <c r="A51" s="12"/>
      <c r="B51" s="13"/>
      <c r="C51" s="180"/>
      <c r="D51" s="179"/>
      <c r="E51" s="341"/>
      <c r="F51" s="341"/>
      <c r="G51" s="341"/>
      <c r="H51" s="341"/>
      <c r="I51" s="341"/>
      <c r="J51" s="341"/>
    </row>
    <row r="52" spans="1:10">
      <c r="A52" s="12"/>
      <c r="B52" s="13"/>
      <c r="C52" s="180"/>
      <c r="D52" s="179"/>
      <c r="E52" s="341"/>
      <c r="F52" s="341"/>
      <c r="G52" s="341"/>
      <c r="H52" s="341"/>
      <c r="I52" s="341"/>
      <c r="J52" s="341"/>
    </row>
    <row r="53" spans="1:10">
      <c r="A53" s="12"/>
      <c r="B53" s="13"/>
      <c r="C53" s="180"/>
      <c r="D53" s="179"/>
      <c r="E53" s="341"/>
      <c r="F53" s="341"/>
      <c r="G53" s="341"/>
      <c r="H53" s="341"/>
      <c r="I53" s="341"/>
      <c r="J53" s="341"/>
    </row>
    <row r="54" spans="1:10">
      <c r="A54" s="12"/>
      <c r="B54" s="13"/>
      <c r="C54" s="180"/>
      <c r="D54" s="179"/>
      <c r="E54" s="341"/>
      <c r="F54" s="341"/>
      <c r="G54" s="341"/>
      <c r="H54" s="341"/>
      <c r="I54" s="341"/>
      <c r="J54" s="341"/>
    </row>
    <row r="55" spans="1:10">
      <c r="A55" s="12"/>
      <c r="B55" s="354" t="s">
        <v>523</v>
      </c>
      <c r="C55" s="180"/>
      <c r="D55" s="179"/>
      <c r="E55" s="341"/>
      <c r="F55" s="341"/>
      <c r="G55" s="341"/>
      <c r="H55" s="341"/>
      <c r="I55" s="341"/>
      <c r="J55" s="341"/>
    </row>
    <row r="56" spans="1:10">
      <c r="A56" s="12"/>
      <c r="B56" s="13"/>
      <c r="C56" s="180"/>
      <c r="D56" s="179"/>
      <c r="E56" s="341"/>
      <c r="F56" s="341"/>
      <c r="G56" s="341"/>
      <c r="H56" s="341"/>
      <c r="I56" s="341"/>
      <c r="J56" s="341"/>
    </row>
    <row r="57" spans="1:10">
      <c r="A57" s="12"/>
      <c r="B57" s="13"/>
      <c r="C57" s="180"/>
      <c r="D57" s="179"/>
      <c r="E57" s="341"/>
      <c r="F57" s="341"/>
      <c r="G57" s="341"/>
      <c r="H57" s="341"/>
      <c r="I57" s="341"/>
      <c r="J57" s="341"/>
    </row>
    <row r="58" spans="1:10">
      <c r="A58" s="12"/>
      <c r="B58" s="13"/>
      <c r="C58" s="180"/>
      <c r="D58" s="179"/>
      <c r="E58" s="341"/>
      <c r="F58" s="341"/>
      <c r="G58" s="341"/>
      <c r="H58" s="341"/>
      <c r="I58" s="341"/>
      <c r="J58" s="341"/>
    </row>
    <row r="59" spans="1:10">
      <c r="A59" s="12"/>
      <c r="B59" s="13"/>
      <c r="C59" s="180"/>
      <c r="D59" s="179"/>
      <c r="E59" s="341"/>
      <c r="F59" s="341"/>
      <c r="G59" s="341"/>
      <c r="H59" s="341"/>
      <c r="I59" s="341"/>
      <c r="J59" s="341"/>
    </row>
    <row r="60" spans="1:10">
      <c r="A60" s="12"/>
      <c r="B60" s="13"/>
      <c r="C60" s="180"/>
      <c r="D60" s="179"/>
      <c r="E60" s="341"/>
      <c r="F60" s="341"/>
      <c r="G60" s="341"/>
      <c r="H60" s="341"/>
      <c r="I60" s="341"/>
      <c r="J60" s="341"/>
    </row>
    <row r="61" spans="1:10">
      <c r="A61" s="12"/>
      <c r="B61" s="13"/>
      <c r="C61" s="180"/>
      <c r="D61" s="179"/>
      <c r="E61" s="341"/>
      <c r="F61" s="341"/>
      <c r="G61" s="341"/>
      <c r="H61" s="341"/>
      <c r="I61" s="341"/>
      <c r="J61" s="341"/>
    </row>
    <row r="62" spans="1:10">
      <c r="A62" s="12"/>
      <c r="B62" s="13"/>
      <c r="C62" s="180"/>
      <c r="D62" s="179"/>
      <c r="E62" s="341"/>
      <c r="F62" s="341"/>
      <c r="G62" s="341"/>
      <c r="H62" s="341"/>
      <c r="I62" s="341"/>
      <c r="J62" s="341"/>
    </row>
    <row r="63" spans="1:10">
      <c r="A63" s="12"/>
      <c r="B63" s="13"/>
      <c r="C63" s="180"/>
      <c r="D63" s="179"/>
      <c r="E63" s="341"/>
      <c r="F63" s="341"/>
      <c r="G63" s="341"/>
      <c r="H63" s="341"/>
      <c r="I63" s="341"/>
      <c r="J63" s="341"/>
    </row>
    <row r="64" spans="1:10">
      <c r="A64" s="12"/>
      <c r="B64" s="13"/>
      <c r="C64" s="180"/>
      <c r="D64" s="179"/>
      <c r="E64" s="341"/>
      <c r="F64" s="341"/>
      <c r="G64" s="341"/>
      <c r="H64" s="341"/>
      <c r="I64" s="341"/>
      <c r="J64" s="341"/>
    </row>
    <row r="65" spans="1:10">
      <c r="A65" s="12"/>
      <c r="B65" s="13"/>
      <c r="C65" s="180"/>
      <c r="D65" s="179"/>
      <c r="E65" s="341"/>
      <c r="F65" s="341"/>
      <c r="G65" s="341"/>
      <c r="H65" s="341"/>
      <c r="I65" s="341"/>
      <c r="J65" s="341"/>
    </row>
    <row r="66" spans="1:10">
      <c r="A66" s="12"/>
      <c r="B66" s="13"/>
      <c r="C66" s="180"/>
      <c r="D66" s="179"/>
      <c r="E66" s="341"/>
      <c r="F66" s="341"/>
      <c r="G66" s="341"/>
      <c r="H66" s="341"/>
      <c r="I66" s="341"/>
      <c r="J66" s="341"/>
    </row>
    <row r="67" spans="1:10">
      <c r="A67" s="12"/>
      <c r="B67" s="13"/>
      <c r="C67" s="180"/>
      <c r="D67" s="179"/>
      <c r="E67" s="341"/>
      <c r="F67" s="341"/>
      <c r="G67" s="341"/>
      <c r="H67" s="341"/>
      <c r="I67" s="341"/>
      <c r="J67" s="341"/>
    </row>
    <row r="68" spans="1:10">
      <c r="A68" s="12"/>
      <c r="B68" s="13"/>
      <c r="C68" s="180"/>
      <c r="D68" s="179"/>
      <c r="E68" s="341"/>
      <c r="F68" s="341"/>
      <c r="G68" s="341"/>
      <c r="H68" s="341"/>
      <c r="I68" s="341"/>
      <c r="J68" s="341"/>
    </row>
    <row r="69" spans="1:10">
      <c r="A69" s="12"/>
      <c r="B69" s="13"/>
      <c r="C69" s="180"/>
      <c r="D69" s="179"/>
      <c r="E69" s="341"/>
      <c r="F69" s="341"/>
      <c r="G69" s="341"/>
      <c r="H69" s="341"/>
      <c r="I69" s="341"/>
      <c r="J69" s="341"/>
    </row>
    <row r="70" spans="1:10">
      <c r="A70" s="12"/>
      <c r="B70" s="13"/>
      <c r="C70" s="180"/>
      <c r="D70" s="179"/>
      <c r="E70" s="341"/>
      <c r="F70" s="341"/>
      <c r="G70" s="341"/>
      <c r="H70" s="341"/>
      <c r="I70" s="341"/>
      <c r="J70" s="341"/>
    </row>
    <row r="71" spans="1:10">
      <c r="A71" s="12"/>
      <c r="B71" s="13"/>
      <c r="C71" s="180"/>
      <c r="D71" s="179"/>
      <c r="E71" s="341"/>
      <c r="F71" s="341"/>
      <c r="G71" s="341"/>
      <c r="H71" s="341"/>
      <c r="I71" s="341"/>
      <c r="J71" s="341"/>
    </row>
    <row r="72" spans="1:10">
      <c r="A72" s="12"/>
      <c r="B72" s="13"/>
      <c r="C72" s="180"/>
      <c r="D72" s="179"/>
      <c r="E72" s="341"/>
      <c r="F72" s="341"/>
      <c r="G72" s="341"/>
      <c r="H72" s="341"/>
      <c r="I72" s="341"/>
      <c r="J72" s="341"/>
    </row>
    <row r="73" spans="1:10">
      <c r="A73" s="12"/>
      <c r="B73" s="13"/>
      <c r="C73" s="180"/>
      <c r="D73" s="179"/>
      <c r="E73" s="341"/>
      <c r="F73" s="341"/>
      <c r="G73" s="341"/>
      <c r="H73" s="341"/>
      <c r="I73" s="341"/>
      <c r="J73" s="341"/>
    </row>
    <row r="74" spans="1:10">
      <c r="A74" s="12"/>
      <c r="B74" s="13"/>
      <c r="C74" s="180"/>
      <c r="D74" s="179"/>
      <c r="E74" s="341"/>
      <c r="F74" s="341"/>
      <c r="G74" s="341"/>
      <c r="H74" s="341"/>
      <c r="I74" s="341"/>
      <c r="J74" s="341"/>
    </row>
    <row r="75" spans="1:10">
      <c r="A75" s="12"/>
      <c r="B75" s="13"/>
      <c r="C75" s="180"/>
      <c r="D75" s="179"/>
      <c r="E75" s="341"/>
      <c r="F75" s="341"/>
      <c r="G75" s="341"/>
      <c r="H75" s="341"/>
      <c r="I75" s="341"/>
      <c r="J75" s="341"/>
    </row>
    <row r="76" spans="1:10">
      <c r="A76" s="12"/>
      <c r="B76" s="13"/>
      <c r="C76" s="180"/>
      <c r="D76" s="179"/>
      <c r="E76" s="341"/>
      <c r="F76" s="341"/>
      <c r="G76" s="341"/>
      <c r="H76" s="341"/>
      <c r="I76" s="341"/>
      <c r="J76" s="341"/>
    </row>
    <row r="77" spans="1:10">
      <c r="A77" s="12"/>
      <c r="B77" s="13"/>
      <c r="C77" s="180"/>
      <c r="D77" s="179"/>
      <c r="E77" s="341"/>
      <c r="F77" s="341"/>
      <c r="G77" s="341"/>
      <c r="H77" s="341"/>
      <c r="I77" s="341"/>
      <c r="J77" s="341"/>
    </row>
    <row r="78" spans="1:10">
      <c r="A78" s="12"/>
      <c r="B78" s="13"/>
      <c r="C78" s="180"/>
      <c r="D78" s="179"/>
      <c r="E78" s="341"/>
      <c r="F78" s="341"/>
      <c r="G78" s="341"/>
      <c r="H78" s="341"/>
      <c r="I78" s="341"/>
      <c r="J78" s="341"/>
    </row>
    <row r="79" spans="1:10">
      <c r="A79" s="12"/>
      <c r="B79" s="13"/>
      <c r="C79" s="180"/>
      <c r="D79" s="179"/>
      <c r="E79" s="341"/>
      <c r="F79" s="341"/>
      <c r="G79" s="341"/>
      <c r="H79" s="341"/>
      <c r="I79" s="341"/>
      <c r="J79" s="341"/>
    </row>
    <row r="80" spans="1:10">
      <c r="A80" s="12"/>
      <c r="B80" s="13"/>
      <c r="C80" s="180"/>
      <c r="D80" s="179"/>
      <c r="E80" s="341"/>
      <c r="F80" s="341"/>
      <c r="G80" s="341"/>
      <c r="H80" s="341"/>
      <c r="I80" s="341"/>
      <c r="J80" s="341"/>
    </row>
    <row r="81" spans="1:10">
      <c r="A81" s="12"/>
      <c r="B81" s="13"/>
      <c r="C81" s="180"/>
      <c r="D81" s="179"/>
      <c r="E81" s="341"/>
      <c r="F81" s="341"/>
      <c r="G81" s="341"/>
      <c r="H81" s="341"/>
      <c r="I81" s="341"/>
      <c r="J81" s="341"/>
    </row>
    <row r="82" spans="1:10">
      <c r="A82" s="12"/>
      <c r="B82" s="13"/>
      <c r="C82" s="180"/>
      <c r="D82" s="179"/>
      <c r="E82" s="341"/>
      <c r="F82" s="341"/>
      <c r="G82" s="341"/>
      <c r="H82" s="341"/>
      <c r="I82" s="341"/>
      <c r="J82" s="341"/>
    </row>
    <row r="83" spans="1:10">
      <c r="A83" s="12"/>
      <c r="B83" s="13"/>
      <c r="C83" s="180"/>
      <c r="D83" s="179"/>
      <c r="E83" s="341"/>
      <c r="F83" s="341"/>
      <c r="G83" s="341"/>
      <c r="H83" s="341"/>
      <c r="I83" s="341"/>
      <c r="J83" s="341"/>
    </row>
    <row r="84" spans="1:10">
      <c r="A84" s="12"/>
      <c r="B84" s="13"/>
      <c r="C84" s="180"/>
      <c r="D84" s="179"/>
      <c r="E84" s="341"/>
      <c r="F84" s="341"/>
      <c r="G84" s="341"/>
      <c r="H84" s="341"/>
      <c r="I84" s="341"/>
      <c r="J84" s="341"/>
    </row>
    <row r="85" spans="1:10">
      <c r="A85" s="12"/>
      <c r="B85" s="13"/>
      <c r="C85" s="180"/>
      <c r="D85" s="179"/>
      <c r="E85" s="341"/>
      <c r="F85" s="341"/>
      <c r="G85" s="341"/>
      <c r="H85" s="341"/>
      <c r="I85" s="341"/>
      <c r="J85" s="341"/>
    </row>
    <row r="86" spans="1:10">
      <c r="A86" s="12"/>
      <c r="B86" s="13"/>
      <c r="C86" s="180"/>
      <c r="D86" s="179"/>
      <c r="E86" s="341"/>
      <c r="F86" s="341"/>
      <c r="G86" s="341"/>
      <c r="H86" s="341"/>
      <c r="I86" s="341"/>
      <c r="J86" s="341"/>
    </row>
    <row r="87" spans="1:10">
      <c r="A87" s="12"/>
      <c r="B87" s="13"/>
      <c r="C87" s="180"/>
      <c r="D87" s="179"/>
      <c r="E87" s="341"/>
      <c r="F87" s="341"/>
      <c r="G87" s="341"/>
      <c r="H87" s="341"/>
      <c r="I87" s="341"/>
      <c r="J87" s="341"/>
    </row>
    <row r="88" spans="1:10">
      <c r="A88" s="12"/>
      <c r="B88" s="13"/>
      <c r="C88" s="180"/>
      <c r="D88" s="179"/>
      <c r="E88" s="341"/>
      <c r="F88" s="341"/>
      <c r="G88" s="341"/>
      <c r="H88" s="341"/>
      <c r="I88" s="341"/>
      <c r="J88" s="341"/>
    </row>
    <row r="89" spans="1:10">
      <c r="A89" s="12"/>
      <c r="B89" s="13"/>
      <c r="C89" s="180"/>
      <c r="D89" s="179"/>
      <c r="E89" s="341"/>
      <c r="F89" s="341"/>
      <c r="G89" s="341"/>
      <c r="H89" s="341"/>
      <c r="I89" s="341"/>
      <c r="J89" s="341"/>
    </row>
    <row r="90" spans="1:10">
      <c r="A90" s="12"/>
      <c r="B90" s="13"/>
      <c r="C90" s="180"/>
      <c r="D90" s="179"/>
      <c r="E90" s="341"/>
      <c r="F90" s="341"/>
      <c r="G90" s="341"/>
      <c r="H90" s="341"/>
      <c r="I90" s="341"/>
      <c r="J90" s="341"/>
    </row>
    <row r="91" spans="1:10">
      <c r="A91" s="12"/>
      <c r="B91" s="13"/>
      <c r="C91" s="180"/>
      <c r="D91" s="179"/>
      <c r="E91" s="341"/>
      <c r="F91" s="341"/>
      <c r="G91" s="341"/>
      <c r="H91" s="341"/>
      <c r="I91" s="341"/>
      <c r="J91" s="341"/>
    </row>
    <row r="92" spans="1:10">
      <c r="A92" s="12"/>
      <c r="B92" s="13"/>
      <c r="C92" s="180"/>
      <c r="D92" s="179"/>
      <c r="E92" s="341"/>
      <c r="F92" s="341"/>
      <c r="G92" s="341"/>
      <c r="H92" s="341"/>
      <c r="I92" s="341"/>
      <c r="J92" s="341"/>
    </row>
    <row r="93" spans="1:10">
      <c r="A93" s="12"/>
      <c r="B93" s="13"/>
      <c r="C93" s="180"/>
      <c r="D93" s="179"/>
      <c r="E93" s="341"/>
      <c r="F93" s="341"/>
      <c r="G93" s="341"/>
      <c r="H93" s="341"/>
      <c r="I93" s="341"/>
      <c r="J93" s="341"/>
    </row>
    <row r="94" spans="1:10">
      <c r="A94" s="12"/>
      <c r="B94" s="13"/>
      <c r="C94" s="180"/>
      <c r="D94" s="179"/>
      <c r="E94" s="341"/>
      <c r="F94" s="341"/>
      <c r="G94" s="341"/>
      <c r="H94" s="341"/>
      <c r="I94" s="341"/>
      <c r="J94" s="341"/>
    </row>
    <row r="95" spans="1:10">
      <c r="A95" s="12"/>
      <c r="B95" s="13"/>
      <c r="C95" s="180"/>
      <c r="D95" s="179"/>
      <c r="E95" s="341"/>
      <c r="F95" s="341"/>
      <c r="G95" s="341"/>
      <c r="H95" s="341"/>
      <c r="I95" s="341"/>
      <c r="J95" s="341"/>
    </row>
    <row r="96" spans="1:10">
      <c r="A96" s="12"/>
      <c r="B96" s="13"/>
      <c r="C96" s="180"/>
      <c r="D96" s="179"/>
      <c r="E96" s="341"/>
      <c r="F96" s="341"/>
      <c r="G96" s="341"/>
      <c r="H96" s="341"/>
      <c r="I96" s="341"/>
      <c r="J96" s="341"/>
    </row>
    <row r="97" spans="1:10">
      <c r="A97" s="12"/>
      <c r="B97" s="13"/>
      <c r="C97" s="180"/>
      <c r="D97" s="179"/>
      <c r="E97" s="341"/>
      <c r="F97" s="341"/>
      <c r="G97" s="341"/>
      <c r="H97" s="341"/>
      <c r="I97" s="341"/>
      <c r="J97" s="341"/>
    </row>
    <row r="98" spans="1:10">
      <c r="A98" s="12"/>
      <c r="B98" s="13"/>
      <c r="C98" s="180"/>
      <c r="D98" s="179"/>
      <c r="E98" s="341"/>
      <c r="F98" s="341"/>
      <c r="G98" s="341"/>
      <c r="H98" s="341"/>
      <c r="I98" s="341"/>
      <c r="J98" s="341"/>
    </row>
    <row r="99" spans="1:10">
      <c r="A99" s="12"/>
      <c r="B99" s="13"/>
      <c r="C99" s="180"/>
      <c r="D99" s="179"/>
      <c r="E99" s="341"/>
      <c r="F99" s="341"/>
      <c r="G99" s="341"/>
      <c r="H99" s="341"/>
      <c r="I99" s="341"/>
      <c r="J99" s="341"/>
    </row>
    <row r="100" spans="1:10">
      <c r="A100" s="12"/>
      <c r="B100" s="13"/>
      <c r="C100" s="180"/>
      <c r="D100" s="179"/>
      <c r="E100" s="341"/>
      <c r="F100" s="341"/>
      <c r="G100" s="341"/>
      <c r="H100" s="341"/>
      <c r="I100" s="341"/>
      <c r="J100" s="341"/>
    </row>
    <row r="101" spans="1:10">
      <c r="A101" s="12"/>
      <c r="B101" s="13"/>
      <c r="C101" s="180"/>
      <c r="D101" s="179"/>
      <c r="E101" s="341"/>
      <c r="F101" s="341"/>
      <c r="G101" s="341"/>
      <c r="H101" s="341"/>
      <c r="I101" s="341"/>
      <c r="J101" s="341"/>
    </row>
    <row r="102" spans="1:10">
      <c r="A102" s="12"/>
      <c r="B102" s="13"/>
      <c r="C102" s="180"/>
      <c r="D102" s="179"/>
      <c r="E102" s="341"/>
      <c r="F102" s="341"/>
      <c r="G102" s="341"/>
      <c r="H102" s="341"/>
      <c r="I102" s="341"/>
      <c r="J102" s="341"/>
    </row>
    <row r="103" spans="1:10">
      <c r="A103" s="12"/>
      <c r="B103" s="13"/>
      <c r="C103" s="180"/>
      <c r="D103" s="179"/>
      <c r="E103" s="341"/>
      <c r="F103" s="341"/>
      <c r="G103" s="341"/>
      <c r="H103" s="341"/>
      <c r="I103" s="341"/>
      <c r="J103" s="341"/>
    </row>
    <row r="104" spans="1:10">
      <c r="A104" s="12"/>
      <c r="B104" s="13"/>
      <c r="C104" s="180"/>
      <c r="D104" s="179"/>
      <c r="E104" s="341"/>
      <c r="F104" s="341"/>
      <c r="G104" s="341"/>
      <c r="H104" s="341"/>
      <c r="I104" s="341"/>
      <c r="J104" s="341"/>
    </row>
    <row r="105" spans="1:10">
      <c r="A105" s="12"/>
      <c r="B105" s="13"/>
      <c r="C105" s="180"/>
      <c r="D105" s="179"/>
      <c r="E105" s="341"/>
      <c r="F105" s="341"/>
      <c r="G105" s="341"/>
      <c r="H105" s="341"/>
      <c r="I105" s="341"/>
      <c r="J105" s="341"/>
    </row>
    <row r="106" spans="1:10">
      <c r="B106" s="13"/>
      <c r="D106" s="1"/>
      <c r="E106" s="343"/>
      <c r="F106" s="343"/>
      <c r="G106" s="343"/>
      <c r="H106" s="343"/>
      <c r="I106" s="343"/>
      <c r="J106" s="343"/>
    </row>
    <row r="107" spans="1:10">
      <c r="D107" s="1"/>
      <c r="F107" s="3"/>
      <c r="G107" s="3"/>
      <c r="H107" s="3"/>
      <c r="I107" s="3"/>
      <c r="J107" s="3"/>
    </row>
    <row r="108" spans="1:10">
      <c r="D108" s="1"/>
      <c r="F108" s="3"/>
      <c r="G108" s="3"/>
      <c r="H108" s="3"/>
      <c r="I108" s="3"/>
      <c r="J108" s="8"/>
    </row>
  </sheetData>
  <sortState xmlns:xlrd2="http://schemas.microsoft.com/office/spreadsheetml/2017/richdata2" ref="J31:N44">
    <sortCondition ref="N31:N44"/>
  </sortState>
  <mergeCells count="2">
    <mergeCell ref="D12:H12"/>
    <mergeCell ref="K12:N1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75BD-4A41-4744-B783-24978ED1910C}">
  <dimension ref="A1:CP104"/>
  <sheetViews>
    <sheetView zoomScale="90" zoomScaleNormal="90" workbookViewId="0">
      <pane xSplit="2" ySplit="8" topLeftCell="C83" activePane="bottomRight" state="frozen"/>
      <selection pane="topRight" activeCell="C1" sqref="C1"/>
      <selection pane="bottomLeft" activeCell="A9" sqref="A9"/>
      <selection pane="bottomRight" activeCell="C101" sqref="C101"/>
    </sheetView>
  </sheetViews>
  <sheetFormatPr defaultColWidth="9.109375" defaultRowHeight="13.2"/>
  <cols>
    <col min="1" max="1" width="11.6640625" style="205" customWidth="1"/>
    <col min="2" max="2" width="40.6640625" style="205" customWidth="1"/>
    <col min="3" max="83" width="9.109375" style="205"/>
    <col min="84" max="84" width="11.88671875" style="205" customWidth="1"/>
    <col min="85" max="85" width="11" style="205" bestFit="1" customWidth="1"/>
    <col min="86" max="86" width="11.44140625" style="205" bestFit="1" customWidth="1"/>
    <col min="87" max="88" width="9.109375" style="205"/>
    <col min="89" max="89" width="11.6640625" style="205" customWidth="1"/>
    <col min="90" max="90" width="9.109375" style="205"/>
    <col min="91" max="91" width="9.88671875" style="205" customWidth="1"/>
    <col min="92" max="92" width="10" style="205" customWidth="1"/>
    <col min="93" max="93" width="11.109375" style="205" customWidth="1"/>
    <col min="94" max="94" width="11.6640625" style="205" customWidth="1"/>
    <col min="95" max="256" width="9.109375" style="205"/>
    <col min="257" max="257" width="11.6640625" style="205" customWidth="1"/>
    <col min="258" max="258" width="40.6640625" style="205" customWidth="1"/>
    <col min="259" max="339" width="9.109375" style="205"/>
    <col min="340" max="340" width="11.88671875" style="205" customWidth="1"/>
    <col min="341" max="341" width="11" style="205" bestFit="1" customWidth="1"/>
    <col min="342" max="342" width="11.44140625" style="205" bestFit="1" customWidth="1"/>
    <col min="343" max="344" width="9.109375" style="205"/>
    <col min="345" max="345" width="11.6640625" style="205" customWidth="1"/>
    <col min="346" max="346" width="9.109375" style="205"/>
    <col min="347" max="347" width="9.88671875" style="205" customWidth="1"/>
    <col min="348" max="348" width="10" style="205" customWidth="1"/>
    <col min="349" max="349" width="11.109375" style="205" customWidth="1"/>
    <col min="350" max="350" width="11.6640625" style="205" customWidth="1"/>
    <col min="351" max="512" width="9.109375" style="205"/>
    <col min="513" max="513" width="11.6640625" style="205" customWidth="1"/>
    <col min="514" max="514" width="40.6640625" style="205" customWidth="1"/>
    <col min="515" max="595" width="9.109375" style="205"/>
    <col min="596" max="596" width="11.88671875" style="205" customWidth="1"/>
    <col min="597" max="597" width="11" style="205" bestFit="1" customWidth="1"/>
    <col min="598" max="598" width="11.44140625" style="205" bestFit="1" customWidth="1"/>
    <col min="599" max="600" width="9.109375" style="205"/>
    <col min="601" max="601" width="11.6640625" style="205" customWidth="1"/>
    <col min="602" max="602" width="9.109375" style="205"/>
    <col min="603" max="603" width="9.88671875" style="205" customWidth="1"/>
    <col min="604" max="604" width="10" style="205" customWidth="1"/>
    <col min="605" max="605" width="11.109375" style="205" customWidth="1"/>
    <col min="606" max="606" width="11.6640625" style="205" customWidth="1"/>
    <col min="607" max="768" width="9.109375" style="205"/>
    <col min="769" max="769" width="11.6640625" style="205" customWidth="1"/>
    <col min="770" max="770" width="40.6640625" style="205" customWidth="1"/>
    <col min="771" max="851" width="9.109375" style="205"/>
    <col min="852" max="852" width="11.88671875" style="205" customWidth="1"/>
    <col min="853" max="853" width="11" style="205" bestFit="1" customWidth="1"/>
    <col min="854" max="854" width="11.44140625" style="205" bestFit="1" customWidth="1"/>
    <col min="855" max="856" width="9.109375" style="205"/>
    <col min="857" max="857" width="11.6640625" style="205" customWidth="1"/>
    <col min="858" max="858" width="9.109375" style="205"/>
    <col min="859" max="859" width="9.88671875" style="205" customWidth="1"/>
    <col min="860" max="860" width="10" style="205" customWidth="1"/>
    <col min="861" max="861" width="11.109375" style="205" customWidth="1"/>
    <col min="862" max="862" width="11.6640625" style="205" customWidth="1"/>
    <col min="863" max="1024" width="9.109375" style="205"/>
    <col min="1025" max="1025" width="11.6640625" style="205" customWidth="1"/>
    <col min="1026" max="1026" width="40.6640625" style="205" customWidth="1"/>
    <col min="1027" max="1107" width="9.109375" style="205"/>
    <col min="1108" max="1108" width="11.88671875" style="205" customWidth="1"/>
    <col min="1109" max="1109" width="11" style="205" bestFit="1" customWidth="1"/>
    <col min="1110" max="1110" width="11.44140625" style="205" bestFit="1" customWidth="1"/>
    <col min="1111" max="1112" width="9.109375" style="205"/>
    <col min="1113" max="1113" width="11.6640625" style="205" customWidth="1"/>
    <col min="1114" max="1114" width="9.109375" style="205"/>
    <col min="1115" max="1115" width="9.88671875" style="205" customWidth="1"/>
    <col min="1116" max="1116" width="10" style="205" customWidth="1"/>
    <col min="1117" max="1117" width="11.109375" style="205" customWidth="1"/>
    <col min="1118" max="1118" width="11.6640625" style="205" customWidth="1"/>
    <col min="1119" max="1280" width="9.109375" style="205"/>
    <col min="1281" max="1281" width="11.6640625" style="205" customWidth="1"/>
    <col min="1282" max="1282" width="40.6640625" style="205" customWidth="1"/>
    <col min="1283" max="1363" width="9.109375" style="205"/>
    <col min="1364" max="1364" width="11.88671875" style="205" customWidth="1"/>
    <col min="1365" max="1365" width="11" style="205" bestFit="1" customWidth="1"/>
    <col min="1366" max="1366" width="11.44140625" style="205" bestFit="1" customWidth="1"/>
    <col min="1367" max="1368" width="9.109375" style="205"/>
    <col min="1369" max="1369" width="11.6640625" style="205" customWidth="1"/>
    <col min="1370" max="1370" width="9.109375" style="205"/>
    <col min="1371" max="1371" width="9.88671875" style="205" customWidth="1"/>
    <col min="1372" max="1372" width="10" style="205" customWidth="1"/>
    <col min="1373" max="1373" width="11.109375" style="205" customWidth="1"/>
    <col min="1374" max="1374" width="11.6640625" style="205" customWidth="1"/>
    <col min="1375" max="1536" width="9.109375" style="205"/>
    <col min="1537" max="1537" width="11.6640625" style="205" customWidth="1"/>
    <col min="1538" max="1538" width="40.6640625" style="205" customWidth="1"/>
    <col min="1539" max="1619" width="9.109375" style="205"/>
    <col min="1620" max="1620" width="11.88671875" style="205" customWidth="1"/>
    <col min="1621" max="1621" width="11" style="205" bestFit="1" customWidth="1"/>
    <col min="1622" max="1622" width="11.44140625" style="205" bestFit="1" customWidth="1"/>
    <col min="1623" max="1624" width="9.109375" style="205"/>
    <col min="1625" max="1625" width="11.6640625" style="205" customWidth="1"/>
    <col min="1626" max="1626" width="9.109375" style="205"/>
    <col min="1627" max="1627" width="9.88671875" style="205" customWidth="1"/>
    <col min="1628" max="1628" width="10" style="205" customWidth="1"/>
    <col min="1629" max="1629" width="11.109375" style="205" customWidth="1"/>
    <col min="1630" max="1630" width="11.6640625" style="205" customWidth="1"/>
    <col min="1631" max="1792" width="9.109375" style="205"/>
    <col min="1793" max="1793" width="11.6640625" style="205" customWidth="1"/>
    <col min="1794" max="1794" width="40.6640625" style="205" customWidth="1"/>
    <col min="1795" max="1875" width="9.109375" style="205"/>
    <col min="1876" max="1876" width="11.88671875" style="205" customWidth="1"/>
    <col min="1877" max="1877" width="11" style="205" bestFit="1" customWidth="1"/>
    <col min="1878" max="1878" width="11.44140625" style="205" bestFit="1" customWidth="1"/>
    <col min="1879" max="1880" width="9.109375" style="205"/>
    <col min="1881" max="1881" width="11.6640625" style="205" customWidth="1"/>
    <col min="1882" max="1882" width="9.109375" style="205"/>
    <col min="1883" max="1883" width="9.88671875" style="205" customWidth="1"/>
    <col min="1884" max="1884" width="10" style="205" customWidth="1"/>
    <col min="1885" max="1885" width="11.109375" style="205" customWidth="1"/>
    <col min="1886" max="1886" width="11.6640625" style="205" customWidth="1"/>
    <col min="1887" max="2048" width="9.109375" style="205"/>
    <col min="2049" max="2049" width="11.6640625" style="205" customWidth="1"/>
    <col min="2050" max="2050" width="40.6640625" style="205" customWidth="1"/>
    <col min="2051" max="2131" width="9.109375" style="205"/>
    <col min="2132" max="2132" width="11.88671875" style="205" customWidth="1"/>
    <col min="2133" max="2133" width="11" style="205" bestFit="1" customWidth="1"/>
    <col min="2134" max="2134" width="11.44140625" style="205" bestFit="1" customWidth="1"/>
    <col min="2135" max="2136" width="9.109375" style="205"/>
    <col min="2137" max="2137" width="11.6640625" style="205" customWidth="1"/>
    <col min="2138" max="2138" width="9.109375" style="205"/>
    <col min="2139" max="2139" width="9.88671875" style="205" customWidth="1"/>
    <col min="2140" max="2140" width="10" style="205" customWidth="1"/>
    <col min="2141" max="2141" width="11.109375" style="205" customWidth="1"/>
    <col min="2142" max="2142" width="11.6640625" style="205" customWidth="1"/>
    <col min="2143" max="2304" width="9.109375" style="205"/>
    <col min="2305" max="2305" width="11.6640625" style="205" customWidth="1"/>
    <col min="2306" max="2306" width="40.6640625" style="205" customWidth="1"/>
    <col min="2307" max="2387" width="9.109375" style="205"/>
    <col min="2388" max="2388" width="11.88671875" style="205" customWidth="1"/>
    <col min="2389" max="2389" width="11" style="205" bestFit="1" customWidth="1"/>
    <col min="2390" max="2390" width="11.44140625" style="205" bestFit="1" customWidth="1"/>
    <col min="2391" max="2392" width="9.109375" style="205"/>
    <col min="2393" max="2393" width="11.6640625" style="205" customWidth="1"/>
    <col min="2394" max="2394" width="9.109375" style="205"/>
    <col min="2395" max="2395" width="9.88671875" style="205" customWidth="1"/>
    <col min="2396" max="2396" width="10" style="205" customWidth="1"/>
    <col min="2397" max="2397" width="11.109375" style="205" customWidth="1"/>
    <col min="2398" max="2398" width="11.6640625" style="205" customWidth="1"/>
    <col min="2399" max="2560" width="9.109375" style="205"/>
    <col min="2561" max="2561" width="11.6640625" style="205" customWidth="1"/>
    <col min="2562" max="2562" width="40.6640625" style="205" customWidth="1"/>
    <col min="2563" max="2643" width="9.109375" style="205"/>
    <col min="2644" max="2644" width="11.88671875" style="205" customWidth="1"/>
    <col min="2645" max="2645" width="11" style="205" bestFit="1" customWidth="1"/>
    <col min="2646" max="2646" width="11.44140625" style="205" bestFit="1" customWidth="1"/>
    <col min="2647" max="2648" width="9.109375" style="205"/>
    <col min="2649" max="2649" width="11.6640625" style="205" customWidth="1"/>
    <col min="2650" max="2650" width="9.109375" style="205"/>
    <col min="2651" max="2651" width="9.88671875" style="205" customWidth="1"/>
    <col min="2652" max="2652" width="10" style="205" customWidth="1"/>
    <col min="2653" max="2653" width="11.109375" style="205" customWidth="1"/>
    <col min="2654" max="2654" width="11.6640625" style="205" customWidth="1"/>
    <col min="2655" max="2816" width="9.109375" style="205"/>
    <col min="2817" max="2817" width="11.6640625" style="205" customWidth="1"/>
    <col min="2818" max="2818" width="40.6640625" style="205" customWidth="1"/>
    <col min="2819" max="2899" width="9.109375" style="205"/>
    <col min="2900" max="2900" width="11.88671875" style="205" customWidth="1"/>
    <col min="2901" max="2901" width="11" style="205" bestFit="1" customWidth="1"/>
    <col min="2902" max="2902" width="11.44140625" style="205" bestFit="1" customWidth="1"/>
    <col min="2903" max="2904" width="9.109375" style="205"/>
    <col min="2905" max="2905" width="11.6640625" style="205" customWidth="1"/>
    <col min="2906" max="2906" width="9.109375" style="205"/>
    <col min="2907" max="2907" width="9.88671875" style="205" customWidth="1"/>
    <col min="2908" max="2908" width="10" style="205" customWidth="1"/>
    <col min="2909" max="2909" width="11.109375" style="205" customWidth="1"/>
    <col min="2910" max="2910" width="11.6640625" style="205" customWidth="1"/>
    <col min="2911" max="3072" width="9.109375" style="205"/>
    <col min="3073" max="3073" width="11.6640625" style="205" customWidth="1"/>
    <col min="3074" max="3074" width="40.6640625" style="205" customWidth="1"/>
    <col min="3075" max="3155" width="9.109375" style="205"/>
    <col min="3156" max="3156" width="11.88671875" style="205" customWidth="1"/>
    <col min="3157" max="3157" width="11" style="205" bestFit="1" customWidth="1"/>
    <col min="3158" max="3158" width="11.44140625" style="205" bestFit="1" customWidth="1"/>
    <col min="3159" max="3160" width="9.109375" style="205"/>
    <col min="3161" max="3161" width="11.6640625" style="205" customWidth="1"/>
    <col min="3162" max="3162" width="9.109375" style="205"/>
    <col min="3163" max="3163" width="9.88671875" style="205" customWidth="1"/>
    <col min="3164" max="3164" width="10" style="205" customWidth="1"/>
    <col min="3165" max="3165" width="11.109375" style="205" customWidth="1"/>
    <col min="3166" max="3166" width="11.6640625" style="205" customWidth="1"/>
    <col min="3167" max="3328" width="9.109375" style="205"/>
    <col min="3329" max="3329" width="11.6640625" style="205" customWidth="1"/>
    <col min="3330" max="3330" width="40.6640625" style="205" customWidth="1"/>
    <col min="3331" max="3411" width="9.109375" style="205"/>
    <col min="3412" max="3412" width="11.88671875" style="205" customWidth="1"/>
    <col min="3413" max="3413" width="11" style="205" bestFit="1" customWidth="1"/>
    <col min="3414" max="3414" width="11.44140625" style="205" bestFit="1" customWidth="1"/>
    <col min="3415" max="3416" width="9.109375" style="205"/>
    <col min="3417" max="3417" width="11.6640625" style="205" customWidth="1"/>
    <col min="3418" max="3418" width="9.109375" style="205"/>
    <col min="3419" max="3419" width="9.88671875" style="205" customWidth="1"/>
    <col min="3420" max="3420" width="10" style="205" customWidth="1"/>
    <col min="3421" max="3421" width="11.109375" style="205" customWidth="1"/>
    <col min="3422" max="3422" width="11.6640625" style="205" customWidth="1"/>
    <col min="3423" max="3584" width="9.109375" style="205"/>
    <col min="3585" max="3585" width="11.6640625" style="205" customWidth="1"/>
    <col min="3586" max="3586" width="40.6640625" style="205" customWidth="1"/>
    <col min="3587" max="3667" width="9.109375" style="205"/>
    <col min="3668" max="3668" width="11.88671875" style="205" customWidth="1"/>
    <col min="3669" max="3669" width="11" style="205" bestFit="1" customWidth="1"/>
    <col min="3670" max="3670" width="11.44140625" style="205" bestFit="1" customWidth="1"/>
    <col min="3671" max="3672" width="9.109375" style="205"/>
    <col min="3673" max="3673" width="11.6640625" style="205" customWidth="1"/>
    <col min="3674" max="3674" width="9.109375" style="205"/>
    <col min="3675" max="3675" width="9.88671875" style="205" customWidth="1"/>
    <col min="3676" max="3676" width="10" style="205" customWidth="1"/>
    <col min="3677" max="3677" width="11.109375" style="205" customWidth="1"/>
    <col min="3678" max="3678" width="11.6640625" style="205" customWidth="1"/>
    <col min="3679" max="3840" width="9.109375" style="205"/>
    <col min="3841" max="3841" width="11.6640625" style="205" customWidth="1"/>
    <col min="3842" max="3842" width="40.6640625" style="205" customWidth="1"/>
    <col min="3843" max="3923" width="9.109375" style="205"/>
    <col min="3924" max="3924" width="11.88671875" style="205" customWidth="1"/>
    <col min="3925" max="3925" width="11" style="205" bestFit="1" customWidth="1"/>
    <col min="3926" max="3926" width="11.44140625" style="205" bestFit="1" customWidth="1"/>
    <col min="3927" max="3928" width="9.109375" style="205"/>
    <col min="3929" max="3929" width="11.6640625" style="205" customWidth="1"/>
    <col min="3930" max="3930" width="9.109375" style="205"/>
    <col min="3931" max="3931" width="9.88671875" style="205" customWidth="1"/>
    <col min="3932" max="3932" width="10" style="205" customWidth="1"/>
    <col min="3933" max="3933" width="11.109375" style="205" customWidth="1"/>
    <col min="3934" max="3934" width="11.6640625" style="205" customWidth="1"/>
    <col min="3935" max="4096" width="9.109375" style="205"/>
    <col min="4097" max="4097" width="11.6640625" style="205" customWidth="1"/>
    <col min="4098" max="4098" width="40.6640625" style="205" customWidth="1"/>
    <col min="4099" max="4179" width="9.109375" style="205"/>
    <col min="4180" max="4180" width="11.88671875" style="205" customWidth="1"/>
    <col min="4181" max="4181" width="11" style="205" bestFit="1" customWidth="1"/>
    <col min="4182" max="4182" width="11.44140625" style="205" bestFit="1" customWidth="1"/>
    <col min="4183" max="4184" width="9.109375" style="205"/>
    <col min="4185" max="4185" width="11.6640625" style="205" customWidth="1"/>
    <col min="4186" max="4186" width="9.109375" style="205"/>
    <col min="4187" max="4187" width="9.88671875" style="205" customWidth="1"/>
    <col min="4188" max="4188" width="10" style="205" customWidth="1"/>
    <col min="4189" max="4189" width="11.109375" style="205" customWidth="1"/>
    <col min="4190" max="4190" width="11.6640625" style="205" customWidth="1"/>
    <col min="4191" max="4352" width="9.109375" style="205"/>
    <col min="4353" max="4353" width="11.6640625" style="205" customWidth="1"/>
    <col min="4354" max="4354" width="40.6640625" style="205" customWidth="1"/>
    <col min="4355" max="4435" width="9.109375" style="205"/>
    <col min="4436" max="4436" width="11.88671875" style="205" customWidth="1"/>
    <col min="4437" max="4437" width="11" style="205" bestFit="1" customWidth="1"/>
    <col min="4438" max="4438" width="11.44140625" style="205" bestFit="1" customWidth="1"/>
    <col min="4439" max="4440" width="9.109375" style="205"/>
    <col min="4441" max="4441" width="11.6640625" style="205" customWidth="1"/>
    <col min="4442" max="4442" width="9.109375" style="205"/>
    <col min="4443" max="4443" width="9.88671875" style="205" customWidth="1"/>
    <col min="4444" max="4444" width="10" style="205" customWidth="1"/>
    <col min="4445" max="4445" width="11.109375" style="205" customWidth="1"/>
    <col min="4446" max="4446" width="11.6640625" style="205" customWidth="1"/>
    <col min="4447" max="4608" width="9.109375" style="205"/>
    <col min="4609" max="4609" width="11.6640625" style="205" customWidth="1"/>
    <col min="4610" max="4610" width="40.6640625" style="205" customWidth="1"/>
    <col min="4611" max="4691" width="9.109375" style="205"/>
    <col min="4692" max="4692" width="11.88671875" style="205" customWidth="1"/>
    <col min="4693" max="4693" width="11" style="205" bestFit="1" customWidth="1"/>
    <col min="4694" max="4694" width="11.44140625" style="205" bestFit="1" customWidth="1"/>
    <col min="4695" max="4696" width="9.109375" style="205"/>
    <col min="4697" max="4697" width="11.6640625" style="205" customWidth="1"/>
    <col min="4698" max="4698" width="9.109375" style="205"/>
    <col min="4699" max="4699" width="9.88671875" style="205" customWidth="1"/>
    <col min="4700" max="4700" width="10" style="205" customWidth="1"/>
    <col min="4701" max="4701" width="11.109375" style="205" customWidth="1"/>
    <col min="4702" max="4702" width="11.6640625" style="205" customWidth="1"/>
    <col min="4703" max="4864" width="9.109375" style="205"/>
    <col min="4865" max="4865" width="11.6640625" style="205" customWidth="1"/>
    <col min="4866" max="4866" width="40.6640625" style="205" customWidth="1"/>
    <col min="4867" max="4947" width="9.109375" style="205"/>
    <col min="4948" max="4948" width="11.88671875" style="205" customWidth="1"/>
    <col min="4949" max="4949" width="11" style="205" bestFit="1" customWidth="1"/>
    <col min="4950" max="4950" width="11.44140625" style="205" bestFit="1" customWidth="1"/>
    <col min="4951" max="4952" width="9.109375" style="205"/>
    <col min="4953" max="4953" width="11.6640625" style="205" customWidth="1"/>
    <col min="4954" max="4954" width="9.109375" style="205"/>
    <col min="4955" max="4955" width="9.88671875" style="205" customWidth="1"/>
    <col min="4956" max="4956" width="10" style="205" customWidth="1"/>
    <col min="4957" max="4957" width="11.109375" style="205" customWidth="1"/>
    <col min="4958" max="4958" width="11.6640625" style="205" customWidth="1"/>
    <col min="4959" max="5120" width="9.109375" style="205"/>
    <col min="5121" max="5121" width="11.6640625" style="205" customWidth="1"/>
    <col min="5122" max="5122" width="40.6640625" style="205" customWidth="1"/>
    <col min="5123" max="5203" width="9.109375" style="205"/>
    <col min="5204" max="5204" width="11.88671875" style="205" customWidth="1"/>
    <col min="5205" max="5205" width="11" style="205" bestFit="1" customWidth="1"/>
    <col min="5206" max="5206" width="11.44140625" style="205" bestFit="1" customWidth="1"/>
    <col min="5207" max="5208" width="9.109375" style="205"/>
    <col min="5209" max="5209" width="11.6640625" style="205" customWidth="1"/>
    <col min="5210" max="5210" width="9.109375" style="205"/>
    <col min="5211" max="5211" width="9.88671875" style="205" customWidth="1"/>
    <col min="5212" max="5212" width="10" style="205" customWidth="1"/>
    <col min="5213" max="5213" width="11.109375" style="205" customWidth="1"/>
    <col min="5214" max="5214" width="11.6640625" style="205" customWidth="1"/>
    <col min="5215" max="5376" width="9.109375" style="205"/>
    <col min="5377" max="5377" width="11.6640625" style="205" customWidth="1"/>
    <col min="5378" max="5378" width="40.6640625" style="205" customWidth="1"/>
    <col min="5379" max="5459" width="9.109375" style="205"/>
    <col min="5460" max="5460" width="11.88671875" style="205" customWidth="1"/>
    <col min="5461" max="5461" width="11" style="205" bestFit="1" customWidth="1"/>
    <col min="5462" max="5462" width="11.44140625" style="205" bestFit="1" customWidth="1"/>
    <col min="5463" max="5464" width="9.109375" style="205"/>
    <col min="5465" max="5465" width="11.6640625" style="205" customWidth="1"/>
    <col min="5466" max="5466" width="9.109375" style="205"/>
    <col min="5467" max="5467" width="9.88671875" style="205" customWidth="1"/>
    <col min="5468" max="5468" width="10" style="205" customWidth="1"/>
    <col min="5469" max="5469" width="11.109375" style="205" customWidth="1"/>
    <col min="5470" max="5470" width="11.6640625" style="205" customWidth="1"/>
    <col min="5471" max="5632" width="9.109375" style="205"/>
    <col min="5633" max="5633" width="11.6640625" style="205" customWidth="1"/>
    <col min="5634" max="5634" width="40.6640625" style="205" customWidth="1"/>
    <col min="5635" max="5715" width="9.109375" style="205"/>
    <col min="5716" max="5716" width="11.88671875" style="205" customWidth="1"/>
    <col min="5717" max="5717" width="11" style="205" bestFit="1" customWidth="1"/>
    <col min="5718" max="5718" width="11.44140625" style="205" bestFit="1" customWidth="1"/>
    <col min="5719" max="5720" width="9.109375" style="205"/>
    <col min="5721" max="5721" width="11.6640625" style="205" customWidth="1"/>
    <col min="5722" max="5722" width="9.109375" style="205"/>
    <col min="5723" max="5723" width="9.88671875" style="205" customWidth="1"/>
    <col min="5724" max="5724" width="10" style="205" customWidth="1"/>
    <col min="5725" max="5725" width="11.109375" style="205" customWidth="1"/>
    <col min="5726" max="5726" width="11.6640625" style="205" customWidth="1"/>
    <col min="5727" max="5888" width="9.109375" style="205"/>
    <col min="5889" max="5889" width="11.6640625" style="205" customWidth="1"/>
    <col min="5890" max="5890" width="40.6640625" style="205" customWidth="1"/>
    <col min="5891" max="5971" width="9.109375" style="205"/>
    <col min="5972" max="5972" width="11.88671875" style="205" customWidth="1"/>
    <col min="5973" max="5973" width="11" style="205" bestFit="1" customWidth="1"/>
    <col min="5974" max="5974" width="11.44140625" style="205" bestFit="1" customWidth="1"/>
    <col min="5975" max="5976" width="9.109375" style="205"/>
    <col min="5977" max="5977" width="11.6640625" style="205" customWidth="1"/>
    <col min="5978" max="5978" width="9.109375" style="205"/>
    <col min="5979" max="5979" width="9.88671875" style="205" customWidth="1"/>
    <col min="5980" max="5980" width="10" style="205" customWidth="1"/>
    <col min="5981" max="5981" width="11.109375" style="205" customWidth="1"/>
    <col min="5982" max="5982" width="11.6640625" style="205" customWidth="1"/>
    <col min="5983" max="6144" width="9.109375" style="205"/>
    <col min="6145" max="6145" width="11.6640625" style="205" customWidth="1"/>
    <col min="6146" max="6146" width="40.6640625" style="205" customWidth="1"/>
    <col min="6147" max="6227" width="9.109375" style="205"/>
    <col min="6228" max="6228" width="11.88671875" style="205" customWidth="1"/>
    <col min="6229" max="6229" width="11" style="205" bestFit="1" customWidth="1"/>
    <col min="6230" max="6230" width="11.44140625" style="205" bestFit="1" customWidth="1"/>
    <col min="6231" max="6232" width="9.109375" style="205"/>
    <col min="6233" max="6233" width="11.6640625" style="205" customWidth="1"/>
    <col min="6234" max="6234" width="9.109375" style="205"/>
    <col min="6235" max="6235" width="9.88671875" style="205" customWidth="1"/>
    <col min="6236" max="6236" width="10" style="205" customWidth="1"/>
    <col min="6237" max="6237" width="11.109375" style="205" customWidth="1"/>
    <col min="6238" max="6238" width="11.6640625" style="205" customWidth="1"/>
    <col min="6239" max="6400" width="9.109375" style="205"/>
    <col min="6401" max="6401" width="11.6640625" style="205" customWidth="1"/>
    <col min="6402" max="6402" width="40.6640625" style="205" customWidth="1"/>
    <col min="6403" max="6483" width="9.109375" style="205"/>
    <col min="6484" max="6484" width="11.88671875" style="205" customWidth="1"/>
    <col min="6485" max="6485" width="11" style="205" bestFit="1" customWidth="1"/>
    <col min="6486" max="6486" width="11.44140625" style="205" bestFit="1" customWidth="1"/>
    <col min="6487" max="6488" width="9.109375" style="205"/>
    <col min="6489" max="6489" width="11.6640625" style="205" customWidth="1"/>
    <col min="6490" max="6490" width="9.109375" style="205"/>
    <col min="6491" max="6491" width="9.88671875" style="205" customWidth="1"/>
    <col min="6492" max="6492" width="10" style="205" customWidth="1"/>
    <col min="6493" max="6493" width="11.109375" style="205" customWidth="1"/>
    <col min="6494" max="6494" width="11.6640625" style="205" customWidth="1"/>
    <col min="6495" max="6656" width="9.109375" style="205"/>
    <col min="6657" max="6657" width="11.6640625" style="205" customWidth="1"/>
    <col min="6658" max="6658" width="40.6640625" style="205" customWidth="1"/>
    <col min="6659" max="6739" width="9.109375" style="205"/>
    <col min="6740" max="6740" width="11.88671875" style="205" customWidth="1"/>
    <col min="6741" max="6741" width="11" style="205" bestFit="1" customWidth="1"/>
    <col min="6742" max="6742" width="11.44140625" style="205" bestFit="1" customWidth="1"/>
    <col min="6743" max="6744" width="9.109375" style="205"/>
    <col min="6745" max="6745" width="11.6640625" style="205" customWidth="1"/>
    <col min="6746" max="6746" width="9.109375" style="205"/>
    <col min="6747" max="6747" width="9.88671875" style="205" customWidth="1"/>
    <col min="6748" max="6748" width="10" style="205" customWidth="1"/>
    <col min="6749" max="6749" width="11.109375" style="205" customWidth="1"/>
    <col min="6750" max="6750" width="11.6640625" style="205" customWidth="1"/>
    <col min="6751" max="6912" width="9.109375" style="205"/>
    <col min="6913" max="6913" width="11.6640625" style="205" customWidth="1"/>
    <col min="6914" max="6914" width="40.6640625" style="205" customWidth="1"/>
    <col min="6915" max="6995" width="9.109375" style="205"/>
    <col min="6996" max="6996" width="11.88671875" style="205" customWidth="1"/>
    <col min="6997" max="6997" width="11" style="205" bestFit="1" customWidth="1"/>
    <col min="6998" max="6998" width="11.44140625" style="205" bestFit="1" customWidth="1"/>
    <col min="6999" max="7000" width="9.109375" style="205"/>
    <col min="7001" max="7001" width="11.6640625" style="205" customWidth="1"/>
    <col min="7002" max="7002" width="9.109375" style="205"/>
    <col min="7003" max="7003" width="9.88671875" style="205" customWidth="1"/>
    <col min="7004" max="7004" width="10" style="205" customWidth="1"/>
    <col min="7005" max="7005" width="11.109375" style="205" customWidth="1"/>
    <col min="7006" max="7006" width="11.6640625" style="205" customWidth="1"/>
    <col min="7007" max="7168" width="9.109375" style="205"/>
    <col min="7169" max="7169" width="11.6640625" style="205" customWidth="1"/>
    <col min="7170" max="7170" width="40.6640625" style="205" customWidth="1"/>
    <col min="7171" max="7251" width="9.109375" style="205"/>
    <col min="7252" max="7252" width="11.88671875" style="205" customWidth="1"/>
    <col min="7253" max="7253" width="11" style="205" bestFit="1" customWidth="1"/>
    <col min="7254" max="7254" width="11.44140625" style="205" bestFit="1" customWidth="1"/>
    <col min="7255" max="7256" width="9.109375" style="205"/>
    <col min="7257" max="7257" width="11.6640625" style="205" customWidth="1"/>
    <col min="7258" max="7258" width="9.109375" style="205"/>
    <col min="7259" max="7259" width="9.88671875" style="205" customWidth="1"/>
    <col min="7260" max="7260" width="10" style="205" customWidth="1"/>
    <col min="7261" max="7261" width="11.109375" style="205" customWidth="1"/>
    <col min="7262" max="7262" width="11.6640625" style="205" customWidth="1"/>
    <col min="7263" max="7424" width="9.109375" style="205"/>
    <col min="7425" max="7425" width="11.6640625" style="205" customWidth="1"/>
    <col min="7426" max="7426" width="40.6640625" style="205" customWidth="1"/>
    <col min="7427" max="7507" width="9.109375" style="205"/>
    <col min="7508" max="7508" width="11.88671875" style="205" customWidth="1"/>
    <col min="7509" max="7509" width="11" style="205" bestFit="1" customWidth="1"/>
    <col min="7510" max="7510" width="11.44140625" style="205" bestFit="1" customWidth="1"/>
    <col min="7511" max="7512" width="9.109375" style="205"/>
    <col min="7513" max="7513" width="11.6640625" style="205" customWidth="1"/>
    <col min="7514" max="7514" width="9.109375" style="205"/>
    <col min="7515" max="7515" width="9.88671875" style="205" customWidth="1"/>
    <col min="7516" max="7516" width="10" style="205" customWidth="1"/>
    <col min="7517" max="7517" width="11.109375" style="205" customWidth="1"/>
    <col min="7518" max="7518" width="11.6640625" style="205" customWidth="1"/>
    <col min="7519" max="7680" width="9.109375" style="205"/>
    <col min="7681" max="7681" width="11.6640625" style="205" customWidth="1"/>
    <col min="7682" max="7682" width="40.6640625" style="205" customWidth="1"/>
    <col min="7683" max="7763" width="9.109375" style="205"/>
    <col min="7764" max="7764" width="11.88671875" style="205" customWidth="1"/>
    <col min="7765" max="7765" width="11" style="205" bestFit="1" customWidth="1"/>
    <col min="7766" max="7766" width="11.44140625" style="205" bestFit="1" customWidth="1"/>
    <col min="7767" max="7768" width="9.109375" style="205"/>
    <col min="7769" max="7769" width="11.6640625" style="205" customWidth="1"/>
    <col min="7770" max="7770" width="9.109375" style="205"/>
    <col min="7771" max="7771" width="9.88671875" style="205" customWidth="1"/>
    <col min="7772" max="7772" width="10" style="205" customWidth="1"/>
    <col min="7773" max="7773" width="11.109375" style="205" customWidth="1"/>
    <col min="7774" max="7774" width="11.6640625" style="205" customWidth="1"/>
    <col min="7775" max="7936" width="9.109375" style="205"/>
    <col min="7937" max="7937" width="11.6640625" style="205" customWidth="1"/>
    <col min="7938" max="7938" width="40.6640625" style="205" customWidth="1"/>
    <col min="7939" max="8019" width="9.109375" style="205"/>
    <col min="8020" max="8020" width="11.88671875" style="205" customWidth="1"/>
    <col min="8021" max="8021" width="11" style="205" bestFit="1" customWidth="1"/>
    <col min="8022" max="8022" width="11.44140625" style="205" bestFit="1" customWidth="1"/>
    <col min="8023" max="8024" width="9.109375" style="205"/>
    <col min="8025" max="8025" width="11.6640625" style="205" customWidth="1"/>
    <col min="8026" max="8026" width="9.109375" style="205"/>
    <col min="8027" max="8027" width="9.88671875" style="205" customWidth="1"/>
    <col min="8028" max="8028" width="10" style="205" customWidth="1"/>
    <col min="8029" max="8029" width="11.109375" style="205" customWidth="1"/>
    <col min="8030" max="8030" width="11.6640625" style="205" customWidth="1"/>
    <col min="8031" max="8192" width="9.109375" style="205"/>
    <col min="8193" max="8193" width="11.6640625" style="205" customWidth="1"/>
    <col min="8194" max="8194" width="40.6640625" style="205" customWidth="1"/>
    <col min="8195" max="8275" width="9.109375" style="205"/>
    <col min="8276" max="8276" width="11.88671875" style="205" customWidth="1"/>
    <col min="8277" max="8277" width="11" style="205" bestFit="1" customWidth="1"/>
    <col min="8278" max="8278" width="11.44140625" style="205" bestFit="1" customWidth="1"/>
    <col min="8279" max="8280" width="9.109375" style="205"/>
    <col min="8281" max="8281" width="11.6640625" style="205" customWidth="1"/>
    <col min="8282" max="8282" width="9.109375" style="205"/>
    <col min="8283" max="8283" width="9.88671875" style="205" customWidth="1"/>
    <col min="8284" max="8284" width="10" style="205" customWidth="1"/>
    <col min="8285" max="8285" width="11.109375" style="205" customWidth="1"/>
    <col min="8286" max="8286" width="11.6640625" style="205" customWidth="1"/>
    <col min="8287" max="8448" width="9.109375" style="205"/>
    <col min="8449" max="8449" width="11.6640625" style="205" customWidth="1"/>
    <col min="8450" max="8450" width="40.6640625" style="205" customWidth="1"/>
    <col min="8451" max="8531" width="9.109375" style="205"/>
    <col min="8532" max="8532" width="11.88671875" style="205" customWidth="1"/>
    <col min="8533" max="8533" width="11" style="205" bestFit="1" customWidth="1"/>
    <col min="8534" max="8534" width="11.44140625" style="205" bestFit="1" customWidth="1"/>
    <col min="8535" max="8536" width="9.109375" style="205"/>
    <col min="8537" max="8537" width="11.6640625" style="205" customWidth="1"/>
    <col min="8538" max="8538" width="9.109375" style="205"/>
    <col min="8539" max="8539" width="9.88671875" style="205" customWidth="1"/>
    <col min="8540" max="8540" width="10" style="205" customWidth="1"/>
    <col min="8541" max="8541" width="11.109375" style="205" customWidth="1"/>
    <col min="8542" max="8542" width="11.6640625" style="205" customWidth="1"/>
    <col min="8543" max="8704" width="9.109375" style="205"/>
    <col min="8705" max="8705" width="11.6640625" style="205" customWidth="1"/>
    <col min="8706" max="8706" width="40.6640625" style="205" customWidth="1"/>
    <col min="8707" max="8787" width="9.109375" style="205"/>
    <col min="8788" max="8788" width="11.88671875" style="205" customWidth="1"/>
    <col min="8789" max="8789" width="11" style="205" bestFit="1" customWidth="1"/>
    <col min="8790" max="8790" width="11.44140625" style="205" bestFit="1" customWidth="1"/>
    <col min="8791" max="8792" width="9.109375" style="205"/>
    <col min="8793" max="8793" width="11.6640625" style="205" customWidth="1"/>
    <col min="8794" max="8794" width="9.109375" style="205"/>
    <col min="8795" max="8795" width="9.88671875" style="205" customWidth="1"/>
    <col min="8796" max="8796" width="10" style="205" customWidth="1"/>
    <col min="8797" max="8797" width="11.109375" style="205" customWidth="1"/>
    <col min="8798" max="8798" width="11.6640625" style="205" customWidth="1"/>
    <col min="8799" max="8960" width="9.109375" style="205"/>
    <col min="8961" max="8961" width="11.6640625" style="205" customWidth="1"/>
    <col min="8962" max="8962" width="40.6640625" style="205" customWidth="1"/>
    <col min="8963" max="9043" width="9.109375" style="205"/>
    <col min="9044" max="9044" width="11.88671875" style="205" customWidth="1"/>
    <col min="9045" max="9045" width="11" style="205" bestFit="1" customWidth="1"/>
    <col min="9046" max="9046" width="11.44140625" style="205" bestFit="1" customWidth="1"/>
    <col min="9047" max="9048" width="9.109375" style="205"/>
    <col min="9049" max="9049" width="11.6640625" style="205" customWidth="1"/>
    <col min="9050" max="9050" width="9.109375" style="205"/>
    <col min="9051" max="9051" width="9.88671875" style="205" customWidth="1"/>
    <col min="9052" max="9052" width="10" style="205" customWidth="1"/>
    <col min="9053" max="9053" width="11.109375" style="205" customWidth="1"/>
    <col min="9054" max="9054" width="11.6640625" style="205" customWidth="1"/>
    <col min="9055" max="9216" width="9.109375" style="205"/>
    <col min="9217" max="9217" width="11.6640625" style="205" customWidth="1"/>
    <col min="9218" max="9218" width="40.6640625" style="205" customWidth="1"/>
    <col min="9219" max="9299" width="9.109375" style="205"/>
    <col min="9300" max="9300" width="11.88671875" style="205" customWidth="1"/>
    <col min="9301" max="9301" width="11" style="205" bestFit="1" customWidth="1"/>
    <col min="9302" max="9302" width="11.44140625" style="205" bestFit="1" customWidth="1"/>
    <col min="9303" max="9304" width="9.109375" style="205"/>
    <col min="9305" max="9305" width="11.6640625" style="205" customWidth="1"/>
    <col min="9306" max="9306" width="9.109375" style="205"/>
    <col min="9307" max="9307" width="9.88671875" style="205" customWidth="1"/>
    <col min="9308" max="9308" width="10" style="205" customWidth="1"/>
    <col min="9309" max="9309" width="11.109375" style="205" customWidth="1"/>
    <col min="9310" max="9310" width="11.6640625" style="205" customWidth="1"/>
    <col min="9311" max="9472" width="9.109375" style="205"/>
    <col min="9473" max="9473" width="11.6640625" style="205" customWidth="1"/>
    <col min="9474" max="9474" width="40.6640625" style="205" customWidth="1"/>
    <col min="9475" max="9555" width="9.109375" style="205"/>
    <col min="9556" max="9556" width="11.88671875" style="205" customWidth="1"/>
    <col min="9557" max="9557" width="11" style="205" bestFit="1" customWidth="1"/>
    <col min="9558" max="9558" width="11.44140625" style="205" bestFit="1" customWidth="1"/>
    <col min="9559" max="9560" width="9.109375" style="205"/>
    <col min="9561" max="9561" width="11.6640625" style="205" customWidth="1"/>
    <col min="9562" max="9562" width="9.109375" style="205"/>
    <col min="9563" max="9563" width="9.88671875" style="205" customWidth="1"/>
    <col min="9564" max="9564" width="10" style="205" customWidth="1"/>
    <col min="9565" max="9565" width="11.109375" style="205" customWidth="1"/>
    <col min="9566" max="9566" width="11.6640625" style="205" customWidth="1"/>
    <col min="9567" max="9728" width="9.109375" style="205"/>
    <col min="9729" max="9729" width="11.6640625" style="205" customWidth="1"/>
    <col min="9730" max="9730" width="40.6640625" style="205" customWidth="1"/>
    <col min="9731" max="9811" width="9.109375" style="205"/>
    <col min="9812" max="9812" width="11.88671875" style="205" customWidth="1"/>
    <col min="9813" max="9813" width="11" style="205" bestFit="1" customWidth="1"/>
    <col min="9814" max="9814" width="11.44140625" style="205" bestFit="1" customWidth="1"/>
    <col min="9815" max="9816" width="9.109375" style="205"/>
    <col min="9817" max="9817" width="11.6640625" style="205" customWidth="1"/>
    <col min="9818" max="9818" width="9.109375" style="205"/>
    <col min="9819" max="9819" width="9.88671875" style="205" customWidth="1"/>
    <col min="9820" max="9820" width="10" style="205" customWidth="1"/>
    <col min="9821" max="9821" width="11.109375" style="205" customWidth="1"/>
    <col min="9822" max="9822" width="11.6640625" style="205" customWidth="1"/>
    <col min="9823" max="9984" width="9.109375" style="205"/>
    <col min="9985" max="9985" width="11.6640625" style="205" customWidth="1"/>
    <col min="9986" max="9986" width="40.6640625" style="205" customWidth="1"/>
    <col min="9987" max="10067" width="9.109375" style="205"/>
    <col min="10068" max="10068" width="11.88671875" style="205" customWidth="1"/>
    <col min="10069" max="10069" width="11" style="205" bestFit="1" customWidth="1"/>
    <col min="10070" max="10070" width="11.44140625" style="205" bestFit="1" customWidth="1"/>
    <col min="10071" max="10072" width="9.109375" style="205"/>
    <col min="10073" max="10073" width="11.6640625" style="205" customWidth="1"/>
    <col min="10074" max="10074" width="9.109375" style="205"/>
    <col min="10075" max="10075" width="9.88671875" style="205" customWidth="1"/>
    <col min="10076" max="10076" width="10" style="205" customWidth="1"/>
    <col min="10077" max="10077" width="11.109375" style="205" customWidth="1"/>
    <col min="10078" max="10078" width="11.6640625" style="205" customWidth="1"/>
    <col min="10079" max="10240" width="9.109375" style="205"/>
    <col min="10241" max="10241" width="11.6640625" style="205" customWidth="1"/>
    <col min="10242" max="10242" width="40.6640625" style="205" customWidth="1"/>
    <col min="10243" max="10323" width="9.109375" style="205"/>
    <col min="10324" max="10324" width="11.88671875" style="205" customWidth="1"/>
    <col min="10325" max="10325" width="11" style="205" bestFit="1" customWidth="1"/>
    <col min="10326" max="10326" width="11.44140625" style="205" bestFit="1" customWidth="1"/>
    <col min="10327" max="10328" width="9.109375" style="205"/>
    <col min="10329" max="10329" width="11.6640625" style="205" customWidth="1"/>
    <col min="10330" max="10330" width="9.109375" style="205"/>
    <col min="10331" max="10331" width="9.88671875" style="205" customWidth="1"/>
    <col min="10332" max="10332" width="10" style="205" customWidth="1"/>
    <col min="10333" max="10333" width="11.109375" style="205" customWidth="1"/>
    <col min="10334" max="10334" width="11.6640625" style="205" customWidth="1"/>
    <col min="10335" max="10496" width="9.109375" style="205"/>
    <col min="10497" max="10497" width="11.6640625" style="205" customWidth="1"/>
    <col min="10498" max="10498" width="40.6640625" style="205" customWidth="1"/>
    <col min="10499" max="10579" width="9.109375" style="205"/>
    <col min="10580" max="10580" width="11.88671875" style="205" customWidth="1"/>
    <col min="10581" max="10581" width="11" style="205" bestFit="1" customWidth="1"/>
    <col min="10582" max="10582" width="11.44140625" style="205" bestFit="1" customWidth="1"/>
    <col min="10583" max="10584" width="9.109375" style="205"/>
    <col min="10585" max="10585" width="11.6640625" style="205" customWidth="1"/>
    <col min="10586" max="10586" width="9.109375" style="205"/>
    <col min="10587" max="10587" width="9.88671875" style="205" customWidth="1"/>
    <col min="10588" max="10588" width="10" style="205" customWidth="1"/>
    <col min="10589" max="10589" width="11.109375" style="205" customWidth="1"/>
    <col min="10590" max="10590" width="11.6640625" style="205" customWidth="1"/>
    <col min="10591" max="10752" width="9.109375" style="205"/>
    <col min="10753" max="10753" width="11.6640625" style="205" customWidth="1"/>
    <col min="10754" max="10754" width="40.6640625" style="205" customWidth="1"/>
    <col min="10755" max="10835" width="9.109375" style="205"/>
    <col min="10836" max="10836" width="11.88671875" style="205" customWidth="1"/>
    <col min="10837" max="10837" width="11" style="205" bestFit="1" customWidth="1"/>
    <col min="10838" max="10838" width="11.44140625" style="205" bestFit="1" customWidth="1"/>
    <col min="10839" max="10840" width="9.109375" style="205"/>
    <col min="10841" max="10841" width="11.6640625" style="205" customWidth="1"/>
    <col min="10842" max="10842" width="9.109375" style="205"/>
    <col min="10843" max="10843" width="9.88671875" style="205" customWidth="1"/>
    <col min="10844" max="10844" width="10" style="205" customWidth="1"/>
    <col min="10845" max="10845" width="11.109375" style="205" customWidth="1"/>
    <col min="10846" max="10846" width="11.6640625" style="205" customWidth="1"/>
    <col min="10847" max="11008" width="9.109375" style="205"/>
    <col min="11009" max="11009" width="11.6640625" style="205" customWidth="1"/>
    <col min="11010" max="11010" width="40.6640625" style="205" customWidth="1"/>
    <col min="11011" max="11091" width="9.109375" style="205"/>
    <col min="11092" max="11092" width="11.88671875" style="205" customWidth="1"/>
    <col min="11093" max="11093" width="11" style="205" bestFit="1" customWidth="1"/>
    <col min="11094" max="11094" width="11.44140625" style="205" bestFit="1" customWidth="1"/>
    <col min="11095" max="11096" width="9.109375" style="205"/>
    <col min="11097" max="11097" width="11.6640625" style="205" customWidth="1"/>
    <col min="11098" max="11098" width="9.109375" style="205"/>
    <col min="11099" max="11099" width="9.88671875" style="205" customWidth="1"/>
    <col min="11100" max="11100" width="10" style="205" customWidth="1"/>
    <col min="11101" max="11101" width="11.109375" style="205" customWidth="1"/>
    <col min="11102" max="11102" width="11.6640625" style="205" customWidth="1"/>
    <col min="11103" max="11264" width="9.109375" style="205"/>
    <col min="11265" max="11265" width="11.6640625" style="205" customWidth="1"/>
    <col min="11266" max="11266" width="40.6640625" style="205" customWidth="1"/>
    <col min="11267" max="11347" width="9.109375" style="205"/>
    <col min="11348" max="11348" width="11.88671875" style="205" customWidth="1"/>
    <col min="11349" max="11349" width="11" style="205" bestFit="1" customWidth="1"/>
    <col min="11350" max="11350" width="11.44140625" style="205" bestFit="1" customWidth="1"/>
    <col min="11351" max="11352" width="9.109375" style="205"/>
    <col min="11353" max="11353" width="11.6640625" style="205" customWidth="1"/>
    <col min="11354" max="11354" width="9.109375" style="205"/>
    <col min="11355" max="11355" width="9.88671875" style="205" customWidth="1"/>
    <col min="11356" max="11356" width="10" style="205" customWidth="1"/>
    <col min="11357" max="11357" width="11.109375" style="205" customWidth="1"/>
    <col min="11358" max="11358" width="11.6640625" style="205" customWidth="1"/>
    <col min="11359" max="11520" width="9.109375" style="205"/>
    <col min="11521" max="11521" width="11.6640625" style="205" customWidth="1"/>
    <col min="11522" max="11522" width="40.6640625" style="205" customWidth="1"/>
    <col min="11523" max="11603" width="9.109375" style="205"/>
    <col min="11604" max="11604" width="11.88671875" style="205" customWidth="1"/>
    <col min="11605" max="11605" width="11" style="205" bestFit="1" customWidth="1"/>
    <col min="11606" max="11606" width="11.44140625" style="205" bestFit="1" customWidth="1"/>
    <col min="11607" max="11608" width="9.109375" style="205"/>
    <col min="11609" max="11609" width="11.6640625" style="205" customWidth="1"/>
    <col min="11610" max="11610" width="9.109375" style="205"/>
    <col min="11611" max="11611" width="9.88671875" style="205" customWidth="1"/>
    <col min="11612" max="11612" width="10" style="205" customWidth="1"/>
    <col min="11613" max="11613" width="11.109375" style="205" customWidth="1"/>
    <col min="11614" max="11614" width="11.6640625" style="205" customWidth="1"/>
    <col min="11615" max="11776" width="9.109375" style="205"/>
    <col min="11777" max="11777" width="11.6640625" style="205" customWidth="1"/>
    <col min="11778" max="11778" width="40.6640625" style="205" customWidth="1"/>
    <col min="11779" max="11859" width="9.109375" style="205"/>
    <col min="11860" max="11860" width="11.88671875" style="205" customWidth="1"/>
    <col min="11861" max="11861" width="11" style="205" bestFit="1" customWidth="1"/>
    <col min="11862" max="11862" width="11.44140625" style="205" bestFit="1" customWidth="1"/>
    <col min="11863" max="11864" width="9.109375" style="205"/>
    <col min="11865" max="11865" width="11.6640625" style="205" customWidth="1"/>
    <col min="11866" max="11866" width="9.109375" style="205"/>
    <col min="11867" max="11867" width="9.88671875" style="205" customWidth="1"/>
    <col min="11868" max="11868" width="10" style="205" customWidth="1"/>
    <col min="11869" max="11869" width="11.109375" style="205" customWidth="1"/>
    <col min="11870" max="11870" width="11.6640625" style="205" customWidth="1"/>
    <col min="11871" max="12032" width="9.109375" style="205"/>
    <col min="12033" max="12033" width="11.6640625" style="205" customWidth="1"/>
    <col min="12034" max="12034" width="40.6640625" style="205" customWidth="1"/>
    <col min="12035" max="12115" width="9.109375" style="205"/>
    <col min="12116" max="12116" width="11.88671875" style="205" customWidth="1"/>
    <col min="12117" max="12117" width="11" style="205" bestFit="1" customWidth="1"/>
    <col min="12118" max="12118" width="11.44140625" style="205" bestFit="1" customWidth="1"/>
    <col min="12119" max="12120" width="9.109375" style="205"/>
    <col min="12121" max="12121" width="11.6640625" style="205" customWidth="1"/>
    <col min="12122" max="12122" width="9.109375" style="205"/>
    <col min="12123" max="12123" width="9.88671875" style="205" customWidth="1"/>
    <col min="12124" max="12124" width="10" style="205" customWidth="1"/>
    <col min="12125" max="12125" width="11.109375" style="205" customWidth="1"/>
    <col min="12126" max="12126" width="11.6640625" style="205" customWidth="1"/>
    <col min="12127" max="12288" width="9.109375" style="205"/>
    <col min="12289" max="12289" width="11.6640625" style="205" customWidth="1"/>
    <col min="12290" max="12290" width="40.6640625" style="205" customWidth="1"/>
    <col min="12291" max="12371" width="9.109375" style="205"/>
    <col min="12372" max="12372" width="11.88671875" style="205" customWidth="1"/>
    <col min="12373" max="12373" width="11" style="205" bestFit="1" customWidth="1"/>
    <col min="12374" max="12374" width="11.44140625" style="205" bestFit="1" customWidth="1"/>
    <col min="12375" max="12376" width="9.109375" style="205"/>
    <col min="12377" max="12377" width="11.6640625" style="205" customWidth="1"/>
    <col min="12378" max="12378" width="9.109375" style="205"/>
    <col min="12379" max="12379" width="9.88671875" style="205" customWidth="1"/>
    <col min="12380" max="12380" width="10" style="205" customWidth="1"/>
    <col min="12381" max="12381" width="11.109375" style="205" customWidth="1"/>
    <col min="12382" max="12382" width="11.6640625" style="205" customWidth="1"/>
    <col min="12383" max="12544" width="9.109375" style="205"/>
    <col min="12545" max="12545" width="11.6640625" style="205" customWidth="1"/>
    <col min="12546" max="12546" width="40.6640625" style="205" customWidth="1"/>
    <col min="12547" max="12627" width="9.109375" style="205"/>
    <col min="12628" max="12628" width="11.88671875" style="205" customWidth="1"/>
    <col min="12629" max="12629" width="11" style="205" bestFit="1" customWidth="1"/>
    <col min="12630" max="12630" width="11.44140625" style="205" bestFit="1" customWidth="1"/>
    <col min="12631" max="12632" width="9.109375" style="205"/>
    <col min="12633" max="12633" width="11.6640625" style="205" customWidth="1"/>
    <col min="12634" max="12634" width="9.109375" style="205"/>
    <col min="12635" max="12635" width="9.88671875" style="205" customWidth="1"/>
    <col min="12636" max="12636" width="10" style="205" customWidth="1"/>
    <col min="12637" max="12637" width="11.109375" style="205" customWidth="1"/>
    <col min="12638" max="12638" width="11.6640625" style="205" customWidth="1"/>
    <col min="12639" max="12800" width="9.109375" style="205"/>
    <col min="12801" max="12801" width="11.6640625" style="205" customWidth="1"/>
    <col min="12802" max="12802" width="40.6640625" style="205" customWidth="1"/>
    <col min="12803" max="12883" width="9.109375" style="205"/>
    <col min="12884" max="12884" width="11.88671875" style="205" customWidth="1"/>
    <col min="12885" max="12885" width="11" style="205" bestFit="1" customWidth="1"/>
    <col min="12886" max="12886" width="11.44140625" style="205" bestFit="1" customWidth="1"/>
    <col min="12887" max="12888" width="9.109375" style="205"/>
    <col min="12889" max="12889" width="11.6640625" style="205" customWidth="1"/>
    <col min="12890" max="12890" width="9.109375" style="205"/>
    <col min="12891" max="12891" width="9.88671875" style="205" customWidth="1"/>
    <col min="12892" max="12892" width="10" style="205" customWidth="1"/>
    <col min="12893" max="12893" width="11.109375" style="205" customWidth="1"/>
    <col min="12894" max="12894" width="11.6640625" style="205" customWidth="1"/>
    <col min="12895" max="13056" width="9.109375" style="205"/>
    <col min="13057" max="13057" width="11.6640625" style="205" customWidth="1"/>
    <col min="13058" max="13058" width="40.6640625" style="205" customWidth="1"/>
    <col min="13059" max="13139" width="9.109375" style="205"/>
    <col min="13140" max="13140" width="11.88671875" style="205" customWidth="1"/>
    <col min="13141" max="13141" width="11" style="205" bestFit="1" customWidth="1"/>
    <col min="13142" max="13142" width="11.44140625" style="205" bestFit="1" customWidth="1"/>
    <col min="13143" max="13144" width="9.109375" style="205"/>
    <col min="13145" max="13145" width="11.6640625" style="205" customWidth="1"/>
    <col min="13146" max="13146" width="9.109375" style="205"/>
    <col min="13147" max="13147" width="9.88671875" style="205" customWidth="1"/>
    <col min="13148" max="13148" width="10" style="205" customWidth="1"/>
    <col min="13149" max="13149" width="11.109375" style="205" customWidth="1"/>
    <col min="13150" max="13150" width="11.6640625" style="205" customWidth="1"/>
    <col min="13151" max="13312" width="9.109375" style="205"/>
    <col min="13313" max="13313" width="11.6640625" style="205" customWidth="1"/>
    <col min="13314" max="13314" width="40.6640625" style="205" customWidth="1"/>
    <col min="13315" max="13395" width="9.109375" style="205"/>
    <col min="13396" max="13396" width="11.88671875" style="205" customWidth="1"/>
    <col min="13397" max="13397" width="11" style="205" bestFit="1" customWidth="1"/>
    <col min="13398" max="13398" width="11.44140625" style="205" bestFit="1" customWidth="1"/>
    <col min="13399" max="13400" width="9.109375" style="205"/>
    <col min="13401" max="13401" width="11.6640625" style="205" customWidth="1"/>
    <col min="13402" max="13402" width="9.109375" style="205"/>
    <col min="13403" max="13403" width="9.88671875" style="205" customWidth="1"/>
    <col min="13404" max="13404" width="10" style="205" customWidth="1"/>
    <col min="13405" max="13405" width="11.109375" style="205" customWidth="1"/>
    <col min="13406" max="13406" width="11.6640625" style="205" customWidth="1"/>
    <col min="13407" max="13568" width="9.109375" style="205"/>
    <col min="13569" max="13569" width="11.6640625" style="205" customWidth="1"/>
    <col min="13570" max="13570" width="40.6640625" style="205" customWidth="1"/>
    <col min="13571" max="13651" width="9.109375" style="205"/>
    <col min="13652" max="13652" width="11.88671875" style="205" customWidth="1"/>
    <col min="13653" max="13653" width="11" style="205" bestFit="1" customWidth="1"/>
    <col min="13654" max="13654" width="11.44140625" style="205" bestFit="1" customWidth="1"/>
    <col min="13655" max="13656" width="9.109375" style="205"/>
    <col min="13657" max="13657" width="11.6640625" style="205" customWidth="1"/>
    <col min="13658" max="13658" width="9.109375" style="205"/>
    <col min="13659" max="13659" width="9.88671875" style="205" customWidth="1"/>
    <col min="13660" max="13660" width="10" style="205" customWidth="1"/>
    <col min="13661" max="13661" width="11.109375" style="205" customWidth="1"/>
    <col min="13662" max="13662" width="11.6640625" style="205" customWidth="1"/>
    <col min="13663" max="13824" width="9.109375" style="205"/>
    <col min="13825" max="13825" width="11.6640625" style="205" customWidth="1"/>
    <col min="13826" max="13826" width="40.6640625" style="205" customWidth="1"/>
    <col min="13827" max="13907" width="9.109375" style="205"/>
    <col min="13908" max="13908" width="11.88671875" style="205" customWidth="1"/>
    <col min="13909" max="13909" width="11" style="205" bestFit="1" customWidth="1"/>
    <col min="13910" max="13910" width="11.44140625" style="205" bestFit="1" customWidth="1"/>
    <col min="13911" max="13912" width="9.109375" style="205"/>
    <col min="13913" max="13913" width="11.6640625" style="205" customWidth="1"/>
    <col min="13914" max="13914" width="9.109375" style="205"/>
    <col min="13915" max="13915" width="9.88671875" style="205" customWidth="1"/>
    <col min="13916" max="13916" width="10" style="205" customWidth="1"/>
    <col min="13917" max="13917" width="11.109375" style="205" customWidth="1"/>
    <col min="13918" max="13918" width="11.6640625" style="205" customWidth="1"/>
    <col min="13919" max="14080" width="9.109375" style="205"/>
    <col min="14081" max="14081" width="11.6640625" style="205" customWidth="1"/>
    <col min="14082" max="14082" width="40.6640625" style="205" customWidth="1"/>
    <col min="14083" max="14163" width="9.109375" style="205"/>
    <col min="14164" max="14164" width="11.88671875" style="205" customWidth="1"/>
    <col min="14165" max="14165" width="11" style="205" bestFit="1" customWidth="1"/>
    <col min="14166" max="14166" width="11.44140625" style="205" bestFit="1" customWidth="1"/>
    <col min="14167" max="14168" width="9.109375" style="205"/>
    <col min="14169" max="14169" width="11.6640625" style="205" customWidth="1"/>
    <col min="14170" max="14170" width="9.109375" style="205"/>
    <col min="14171" max="14171" width="9.88671875" style="205" customWidth="1"/>
    <col min="14172" max="14172" width="10" style="205" customWidth="1"/>
    <col min="14173" max="14173" width="11.109375" style="205" customWidth="1"/>
    <col min="14174" max="14174" width="11.6640625" style="205" customWidth="1"/>
    <col min="14175" max="14336" width="9.109375" style="205"/>
    <col min="14337" max="14337" width="11.6640625" style="205" customWidth="1"/>
    <col min="14338" max="14338" width="40.6640625" style="205" customWidth="1"/>
    <col min="14339" max="14419" width="9.109375" style="205"/>
    <col min="14420" max="14420" width="11.88671875" style="205" customWidth="1"/>
    <col min="14421" max="14421" width="11" style="205" bestFit="1" customWidth="1"/>
    <col min="14422" max="14422" width="11.44140625" style="205" bestFit="1" customWidth="1"/>
    <col min="14423" max="14424" width="9.109375" style="205"/>
    <col min="14425" max="14425" width="11.6640625" style="205" customWidth="1"/>
    <col min="14426" max="14426" width="9.109375" style="205"/>
    <col min="14427" max="14427" width="9.88671875" style="205" customWidth="1"/>
    <col min="14428" max="14428" width="10" style="205" customWidth="1"/>
    <col min="14429" max="14429" width="11.109375" style="205" customWidth="1"/>
    <col min="14430" max="14430" width="11.6640625" style="205" customWidth="1"/>
    <col min="14431" max="14592" width="9.109375" style="205"/>
    <col min="14593" max="14593" width="11.6640625" style="205" customWidth="1"/>
    <col min="14594" max="14594" width="40.6640625" style="205" customWidth="1"/>
    <col min="14595" max="14675" width="9.109375" style="205"/>
    <col min="14676" max="14676" width="11.88671875" style="205" customWidth="1"/>
    <col min="14677" max="14677" width="11" style="205" bestFit="1" customWidth="1"/>
    <col min="14678" max="14678" width="11.44140625" style="205" bestFit="1" customWidth="1"/>
    <col min="14679" max="14680" width="9.109375" style="205"/>
    <col min="14681" max="14681" width="11.6640625" style="205" customWidth="1"/>
    <col min="14682" max="14682" width="9.109375" style="205"/>
    <col min="14683" max="14683" width="9.88671875" style="205" customWidth="1"/>
    <col min="14684" max="14684" width="10" style="205" customWidth="1"/>
    <col min="14685" max="14685" width="11.109375" style="205" customWidth="1"/>
    <col min="14686" max="14686" width="11.6640625" style="205" customWidth="1"/>
    <col min="14687" max="14848" width="9.109375" style="205"/>
    <col min="14849" max="14849" width="11.6640625" style="205" customWidth="1"/>
    <col min="14850" max="14850" width="40.6640625" style="205" customWidth="1"/>
    <col min="14851" max="14931" width="9.109375" style="205"/>
    <col min="14932" max="14932" width="11.88671875" style="205" customWidth="1"/>
    <col min="14933" max="14933" width="11" style="205" bestFit="1" customWidth="1"/>
    <col min="14934" max="14934" width="11.44140625" style="205" bestFit="1" customWidth="1"/>
    <col min="14935" max="14936" width="9.109375" style="205"/>
    <col min="14937" max="14937" width="11.6640625" style="205" customWidth="1"/>
    <col min="14938" max="14938" width="9.109375" style="205"/>
    <col min="14939" max="14939" width="9.88671875" style="205" customWidth="1"/>
    <col min="14940" max="14940" width="10" style="205" customWidth="1"/>
    <col min="14941" max="14941" width="11.109375" style="205" customWidth="1"/>
    <col min="14942" max="14942" width="11.6640625" style="205" customWidth="1"/>
    <col min="14943" max="15104" width="9.109375" style="205"/>
    <col min="15105" max="15105" width="11.6640625" style="205" customWidth="1"/>
    <col min="15106" max="15106" width="40.6640625" style="205" customWidth="1"/>
    <col min="15107" max="15187" width="9.109375" style="205"/>
    <col min="15188" max="15188" width="11.88671875" style="205" customWidth="1"/>
    <col min="15189" max="15189" width="11" style="205" bestFit="1" customWidth="1"/>
    <col min="15190" max="15190" width="11.44140625" style="205" bestFit="1" customWidth="1"/>
    <col min="15191" max="15192" width="9.109375" style="205"/>
    <col min="15193" max="15193" width="11.6640625" style="205" customWidth="1"/>
    <col min="15194" max="15194" width="9.109375" style="205"/>
    <col min="15195" max="15195" width="9.88671875" style="205" customWidth="1"/>
    <col min="15196" max="15196" width="10" style="205" customWidth="1"/>
    <col min="15197" max="15197" width="11.109375" style="205" customWidth="1"/>
    <col min="15198" max="15198" width="11.6640625" style="205" customWidth="1"/>
    <col min="15199" max="15360" width="9.109375" style="205"/>
    <col min="15361" max="15361" width="11.6640625" style="205" customWidth="1"/>
    <col min="15362" max="15362" width="40.6640625" style="205" customWidth="1"/>
    <col min="15363" max="15443" width="9.109375" style="205"/>
    <col min="15444" max="15444" width="11.88671875" style="205" customWidth="1"/>
    <col min="15445" max="15445" width="11" style="205" bestFit="1" customWidth="1"/>
    <col min="15446" max="15446" width="11.44140625" style="205" bestFit="1" customWidth="1"/>
    <col min="15447" max="15448" width="9.109375" style="205"/>
    <col min="15449" max="15449" width="11.6640625" style="205" customWidth="1"/>
    <col min="15450" max="15450" width="9.109375" style="205"/>
    <col min="15451" max="15451" width="9.88671875" style="205" customWidth="1"/>
    <col min="15452" max="15452" width="10" style="205" customWidth="1"/>
    <col min="15453" max="15453" width="11.109375" style="205" customWidth="1"/>
    <col min="15454" max="15454" width="11.6640625" style="205" customWidth="1"/>
    <col min="15455" max="15616" width="9.109375" style="205"/>
    <col min="15617" max="15617" width="11.6640625" style="205" customWidth="1"/>
    <col min="15618" max="15618" width="40.6640625" style="205" customWidth="1"/>
    <col min="15619" max="15699" width="9.109375" style="205"/>
    <col min="15700" max="15700" width="11.88671875" style="205" customWidth="1"/>
    <col min="15701" max="15701" width="11" style="205" bestFit="1" customWidth="1"/>
    <col min="15702" max="15702" width="11.44140625" style="205" bestFit="1" customWidth="1"/>
    <col min="15703" max="15704" width="9.109375" style="205"/>
    <col min="15705" max="15705" width="11.6640625" style="205" customWidth="1"/>
    <col min="15706" max="15706" width="9.109375" style="205"/>
    <col min="15707" max="15707" width="9.88671875" style="205" customWidth="1"/>
    <col min="15708" max="15708" width="10" style="205" customWidth="1"/>
    <col min="15709" max="15709" width="11.109375" style="205" customWidth="1"/>
    <col min="15710" max="15710" width="11.6640625" style="205" customWidth="1"/>
    <col min="15711" max="15872" width="9.109375" style="205"/>
    <col min="15873" max="15873" width="11.6640625" style="205" customWidth="1"/>
    <col min="15874" max="15874" width="40.6640625" style="205" customWidth="1"/>
    <col min="15875" max="15955" width="9.109375" style="205"/>
    <col min="15956" max="15956" width="11.88671875" style="205" customWidth="1"/>
    <col min="15957" max="15957" width="11" style="205" bestFit="1" customWidth="1"/>
    <col min="15958" max="15958" width="11.44140625" style="205" bestFit="1" customWidth="1"/>
    <col min="15959" max="15960" width="9.109375" style="205"/>
    <col min="15961" max="15961" width="11.6640625" style="205" customWidth="1"/>
    <col min="15962" max="15962" width="9.109375" style="205"/>
    <col min="15963" max="15963" width="9.88671875" style="205" customWidth="1"/>
    <col min="15964" max="15964" width="10" style="205" customWidth="1"/>
    <col min="15965" max="15965" width="11.109375" style="205" customWidth="1"/>
    <col min="15966" max="15966" width="11.6640625" style="205" customWidth="1"/>
    <col min="15967" max="16128" width="9.109375" style="205"/>
    <col min="16129" max="16129" width="11.6640625" style="205" customWidth="1"/>
    <col min="16130" max="16130" width="40.6640625" style="205" customWidth="1"/>
    <col min="16131" max="16211" width="9.109375" style="205"/>
    <col min="16212" max="16212" width="11.88671875" style="205" customWidth="1"/>
    <col min="16213" max="16213" width="11" style="205" bestFit="1" customWidth="1"/>
    <col min="16214" max="16214" width="11.44140625" style="205" bestFit="1" customWidth="1"/>
    <col min="16215" max="16216" width="9.109375" style="205"/>
    <col min="16217" max="16217" width="11.6640625" style="205" customWidth="1"/>
    <col min="16218" max="16218" width="9.109375" style="205"/>
    <col min="16219" max="16219" width="9.88671875" style="205" customWidth="1"/>
    <col min="16220" max="16220" width="10" style="205" customWidth="1"/>
    <col min="16221" max="16221" width="11.109375" style="205" customWidth="1"/>
    <col min="16222" max="16222" width="11.6640625" style="205" customWidth="1"/>
    <col min="16223" max="16384" width="9.109375" style="205"/>
  </cols>
  <sheetData>
    <row r="1" spans="1:94" ht="24.9" customHeight="1">
      <c r="A1" s="203" t="s">
        <v>364</v>
      </c>
      <c r="B1" s="204"/>
    </row>
    <row r="2" spans="1:94" ht="20.100000000000001" customHeight="1">
      <c r="A2" s="206" t="s">
        <v>365</v>
      </c>
    </row>
    <row r="3" spans="1:94" ht="20.100000000000001" customHeight="1">
      <c r="A3" s="207">
        <v>2015</v>
      </c>
      <c r="B3" s="208"/>
      <c r="BJ3" s="208"/>
      <c r="CP3" s="208" t="s">
        <v>366</v>
      </c>
    </row>
    <row r="4" spans="1:94" ht="20.100000000000001" customHeight="1">
      <c r="A4" s="209" t="s">
        <v>367</v>
      </c>
      <c r="B4" s="208"/>
      <c r="BJ4" s="208"/>
      <c r="CP4" s="208" t="s">
        <v>368</v>
      </c>
    </row>
    <row r="5" spans="1:94" ht="20.100000000000001" customHeight="1">
      <c r="A5" s="382" t="s">
        <v>369</v>
      </c>
      <c r="B5" s="382" t="s">
        <v>370</v>
      </c>
      <c r="C5" s="385" t="s">
        <v>369</v>
      </c>
      <c r="D5" s="386"/>
      <c r="E5" s="386"/>
      <c r="F5" s="386"/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6"/>
      <c r="AA5" s="386"/>
      <c r="AB5" s="386"/>
      <c r="AC5" s="386"/>
      <c r="AD5" s="386"/>
      <c r="AE5" s="386"/>
      <c r="AF5" s="386"/>
      <c r="AG5" s="386"/>
      <c r="AH5" s="386"/>
      <c r="AI5" s="386"/>
      <c r="AJ5" s="386"/>
      <c r="AK5" s="386"/>
      <c r="AL5" s="386"/>
      <c r="AM5" s="386"/>
      <c r="AN5" s="386"/>
      <c r="AO5" s="386"/>
      <c r="AP5" s="386"/>
      <c r="AQ5" s="386"/>
      <c r="AR5" s="386"/>
      <c r="AS5" s="386"/>
      <c r="AT5" s="386"/>
      <c r="AU5" s="386"/>
      <c r="AV5" s="386"/>
      <c r="AW5" s="386"/>
      <c r="AX5" s="386"/>
      <c r="AY5" s="386"/>
      <c r="AZ5" s="386"/>
      <c r="BA5" s="386"/>
      <c r="BB5" s="386"/>
      <c r="BC5" s="386"/>
      <c r="BD5" s="386"/>
      <c r="BE5" s="386"/>
      <c r="BF5" s="386"/>
      <c r="BG5" s="386"/>
      <c r="BH5" s="386"/>
      <c r="BI5" s="386"/>
      <c r="BJ5" s="386"/>
      <c r="BK5" s="386"/>
      <c r="BL5" s="386"/>
      <c r="BM5" s="386"/>
      <c r="BN5" s="386"/>
      <c r="BO5" s="386"/>
      <c r="BP5" s="386"/>
      <c r="BQ5" s="386"/>
      <c r="BR5" s="386"/>
      <c r="BS5" s="386"/>
      <c r="BT5" s="386"/>
      <c r="BU5" s="386"/>
      <c r="BV5" s="386"/>
      <c r="BW5" s="386"/>
      <c r="BX5" s="386"/>
      <c r="BY5" s="386"/>
      <c r="BZ5" s="386"/>
      <c r="CA5" s="386"/>
      <c r="CB5" s="386"/>
      <c r="CC5" s="386"/>
      <c r="CD5" s="386"/>
      <c r="CE5" s="386"/>
      <c r="CF5" s="386"/>
      <c r="CG5" s="387"/>
      <c r="CH5" s="388" t="s">
        <v>371</v>
      </c>
      <c r="CI5" s="389"/>
      <c r="CJ5" s="390"/>
      <c r="CK5" s="391" t="s">
        <v>372</v>
      </c>
      <c r="CL5" s="394" t="s">
        <v>373</v>
      </c>
      <c r="CM5" s="365" t="s">
        <v>374</v>
      </c>
      <c r="CN5" s="365" t="s">
        <v>375</v>
      </c>
      <c r="CO5" s="365" t="s">
        <v>376</v>
      </c>
      <c r="CP5" s="368" t="s">
        <v>369</v>
      </c>
    </row>
    <row r="6" spans="1:94" ht="20.100000000000001" customHeight="1">
      <c r="A6" s="383"/>
      <c r="B6" s="383"/>
      <c r="C6" s="371" t="s">
        <v>377</v>
      </c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2"/>
      <c r="R6" s="372"/>
      <c r="S6" s="372"/>
      <c r="T6" s="372"/>
      <c r="U6" s="372"/>
      <c r="V6" s="372"/>
      <c r="W6" s="372"/>
      <c r="X6" s="372"/>
      <c r="Y6" s="372"/>
      <c r="Z6" s="372"/>
      <c r="AA6" s="372"/>
      <c r="AB6" s="372"/>
      <c r="AC6" s="372"/>
      <c r="AD6" s="372"/>
      <c r="AE6" s="372"/>
      <c r="AF6" s="372"/>
      <c r="AG6" s="372"/>
      <c r="AH6" s="372"/>
      <c r="AI6" s="372"/>
      <c r="AJ6" s="372"/>
      <c r="AK6" s="372"/>
      <c r="AL6" s="372"/>
      <c r="AM6" s="372"/>
      <c r="AN6" s="372"/>
      <c r="AO6" s="372"/>
      <c r="AP6" s="372"/>
      <c r="AQ6" s="372"/>
      <c r="AR6" s="372"/>
      <c r="AS6" s="372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72"/>
      <c r="BF6" s="372"/>
      <c r="BG6" s="372"/>
      <c r="BH6" s="372"/>
      <c r="BI6" s="372"/>
      <c r="BJ6" s="372"/>
      <c r="BK6" s="372"/>
      <c r="BL6" s="372"/>
      <c r="BM6" s="372"/>
      <c r="BN6" s="372"/>
      <c r="BO6" s="372"/>
      <c r="BP6" s="372"/>
      <c r="BQ6" s="372"/>
      <c r="BR6" s="372"/>
      <c r="BS6" s="372"/>
      <c r="BT6" s="372"/>
      <c r="BU6" s="372"/>
      <c r="BV6" s="372"/>
      <c r="BW6" s="372"/>
      <c r="BX6" s="372"/>
      <c r="BY6" s="372"/>
      <c r="BZ6" s="372"/>
      <c r="CA6" s="372"/>
      <c r="CB6" s="372"/>
      <c r="CC6" s="372"/>
      <c r="CD6" s="372"/>
      <c r="CE6" s="372"/>
      <c r="CF6" s="372"/>
      <c r="CG6" s="373"/>
      <c r="CH6" s="374" t="s">
        <v>378</v>
      </c>
      <c r="CI6" s="375"/>
      <c r="CJ6" s="376"/>
      <c r="CK6" s="392"/>
      <c r="CL6" s="395"/>
      <c r="CM6" s="366"/>
      <c r="CN6" s="366"/>
      <c r="CO6" s="366"/>
      <c r="CP6" s="369"/>
    </row>
    <row r="7" spans="1:94" ht="50.1" customHeight="1">
      <c r="A7" s="383"/>
      <c r="B7" s="383"/>
      <c r="C7" s="210" t="s">
        <v>379</v>
      </c>
      <c r="D7" s="211" t="s">
        <v>380</v>
      </c>
      <c r="E7" s="212" t="s">
        <v>381</v>
      </c>
      <c r="F7" s="211" t="s">
        <v>382</v>
      </c>
      <c r="G7" s="211" t="s">
        <v>383</v>
      </c>
      <c r="H7" s="211" t="s">
        <v>384</v>
      </c>
      <c r="I7" s="211" t="s">
        <v>385</v>
      </c>
      <c r="J7" s="212" t="s">
        <v>386</v>
      </c>
      <c r="K7" s="211" t="s">
        <v>387</v>
      </c>
      <c r="L7" s="211" t="s">
        <v>388</v>
      </c>
      <c r="M7" s="211" t="s">
        <v>389</v>
      </c>
      <c r="N7" s="211" t="s">
        <v>390</v>
      </c>
      <c r="O7" s="211" t="s">
        <v>391</v>
      </c>
      <c r="P7" s="211" t="s">
        <v>392</v>
      </c>
      <c r="Q7" s="211" t="s">
        <v>393</v>
      </c>
      <c r="R7" s="211" t="s">
        <v>394</v>
      </c>
      <c r="S7" s="211" t="s">
        <v>395</v>
      </c>
      <c r="T7" s="211" t="s">
        <v>396</v>
      </c>
      <c r="U7" s="211" t="s">
        <v>397</v>
      </c>
      <c r="V7" s="211" t="s">
        <v>398</v>
      </c>
      <c r="W7" s="211" t="s">
        <v>399</v>
      </c>
      <c r="X7" s="211" t="s">
        <v>74</v>
      </c>
      <c r="Y7" s="211" t="s">
        <v>400</v>
      </c>
      <c r="Z7" s="211" t="s">
        <v>401</v>
      </c>
      <c r="AA7" s="211" t="s">
        <v>402</v>
      </c>
      <c r="AB7" s="211" t="s">
        <v>81</v>
      </c>
      <c r="AC7" s="211" t="s">
        <v>403</v>
      </c>
      <c r="AD7" s="211" t="s">
        <v>404</v>
      </c>
      <c r="AE7" s="211" t="s">
        <v>405</v>
      </c>
      <c r="AF7" s="211" t="s">
        <v>406</v>
      </c>
      <c r="AG7" s="211" t="s">
        <v>407</v>
      </c>
      <c r="AH7" s="212" t="s">
        <v>85</v>
      </c>
      <c r="AI7" s="213" t="s">
        <v>408</v>
      </c>
      <c r="AJ7" s="211" t="s">
        <v>409</v>
      </c>
      <c r="AK7" s="212" t="s">
        <v>410</v>
      </c>
      <c r="AL7" s="211" t="s">
        <v>91</v>
      </c>
      <c r="AM7" s="211" t="s">
        <v>411</v>
      </c>
      <c r="AN7" s="212" t="s">
        <v>412</v>
      </c>
      <c r="AO7" s="211" t="s">
        <v>413</v>
      </c>
      <c r="AP7" s="214" t="s">
        <v>414</v>
      </c>
      <c r="AQ7" s="211" t="s">
        <v>104</v>
      </c>
      <c r="AR7" s="211" t="s">
        <v>415</v>
      </c>
      <c r="AS7" s="211" t="s">
        <v>416</v>
      </c>
      <c r="AT7" s="211" t="s">
        <v>417</v>
      </c>
      <c r="AU7" s="212" t="s">
        <v>418</v>
      </c>
      <c r="AV7" s="211" t="s">
        <v>419</v>
      </c>
      <c r="AW7" s="212" t="s">
        <v>107</v>
      </c>
      <c r="AX7" s="211" t="s">
        <v>420</v>
      </c>
      <c r="AY7" s="211" t="s">
        <v>421</v>
      </c>
      <c r="AZ7" s="211" t="s">
        <v>422</v>
      </c>
      <c r="BA7" s="211" t="s">
        <v>423</v>
      </c>
      <c r="BB7" s="211" t="s">
        <v>424</v>
      </c>
      <c r="BC7" s="212" t="s">
        <v>425</v>
      </c>
      <c r="BD7" s="211" t="s">
        <v>426</v>
      </c>
      <c r="BE7" s="211" t="s">
        <v>427</v>
      </c>
      <c r="BF7" s="212" t="s">
        <v>428</v>
      </c>
      <c r="BG7" s="213" t="s">
        <v>429</v>
      </c>
      <c r="BH7" s="211" t="s">
        <v>114</v>
      </c>
      <c r="BI7" s="211" t="s">
        <v>430</v>
      </c>
      <c r="BJ7" s="211" t="s">
        <v>431</v>
      </c>
      <c r="BK7" s="211" t="s">
        <v>432</v>
      </c>
      <c r="BL7" s="211" t="s">
        <v>433</v>
      </c>
      <c r="BM7" s="211" t="s">
        <v>434</v>
      </c>
      <c r="BN7" s="212" t="s">
        <v>435</v>
      </c>
      <c r="BO7" s="211" t="s">
        <v>436</v>
      </c>
      <c r="BP7" s="211" t="s">
        <v>437</v>
      </c>
      <c r="BQ7" s="211" t="s">
        <v>438</v>
      </c>
      <c r="BR7" s="211" t="s">
        <v>439</v>
      </c>
      <c r="BS7" s="211" t="s">
        <v>440</v>
      </c>
      <c r="BT7" s="212" t="s">
        <v>441</v>
      </c>
      <c r="BU7" s="213" t="s">
        <v>442</v>
      </c>
      <c r="BV7" s="213" t="s">
        <v>117</v>
      </c>
      <c r="BW7" s="211" t="s">
        <v>121</v>
      </c>
      <c r="BX7" s="211" t="s">
        <v>122</v>
      </c>
      <c r="BY7" s="212" t="s">
        <v>443</v>
      </c>
      <c r="BZ7" s="211" t="s">
        <v>444</v>
      </c>
      <c r="CA7" s="211" t="s">
        <v>445</v>
      </c>
      <c r="CB7" s="211" t="s">
        <v>446</v>
      </c>
      <c r="CC7" s="212" t="s">
        <v>447</v>
      </c>
      <c r="CD7" s="211" t="s">
        <v>448</v>
      </c>
      <c r="CE7" s="215" t="s">
        <v>449</v>
      </c>
      <c r="CF7" s="214" t="s">
        <v>450</v>
      </c>
      <c r="CG7" s="377" t="s">
        <v>55</v>
      </c>
      <c r="CH7" s="216" t="s">
        <v>451</v>
      </c>
      <c r="CI7" s="216" t="s">
        <v>452</v>
      </c>
      <c r="CJ7" s="216" t="s">
        <v>453</v>
      </c>
      <c r="CK7" s="393"/>
      <c r="CL7" s="396"/>
      <c r="CM7" s="367"/>
      <c r="CN7" s="366"/>
      <c r="CO7" s="366"/>
      <c r="CP7" s="369"/>
    </row>
    <row r="8" spans="1:94" ht="20.100000000000001" customHeight="1">
      <c r="A8" s="384"/>
      <c r="B8" s="384"/>
      <c r="C8" s="217" t="s">
        <v>69</v>
      </c>
      <c r="D8" s="218" t="s">
        <v>283</v>
      </c>
      <c r="E8" s="219" t="s">
        <v>284</v>
      </c>
      <c r="F8" s="218" t="s">
        <v>285</v>
      </c>
      <c r="G8" s="218" t="s">
        <v>286</v>
      </c>
      <c r="H8" s="218" t="s">
        <v>287</v>
      </c>
      <c r="I8" s="218" t="s">
        <v>288</v>
      </c>
      <c r="J8" s="219" t="s">
        <v>289</v>
      </c>
      <c r="K8" s="218" t="s">
        <v>290</v>
      </c>
      <c r="L8" s="218" t="s">
        <v>291</v>
      </c>
      <c r="M8" s="218" t="s">
        <v>292</v>
      </c>
      <c r="N8" s="218" t="s">
        <v>293</v>
      </c>
      <c r="O8" s="218" t="s">
        <v>294</v>
      </c>
      <c r="P8" s="218" t="s">
        <v>295</v>
      </c>
      <c r="Q8" s="218" t="s">
        <v>296</v>
      </c>
      <c r="R8" s="218" t="s">
        <v>297</v>
      </c>
      <c r="S8" s="218" t="s">
        <v>298</v>
      </c>
      <c r="T8" s="218" t="s">
        <v>299</v>
      </c>
      <c r="U8" s="218" t="s">
        <v>300</v>
      </c>
      <c r="V8" s="218" t="s">
        <v>301</v>
      </c>
      <c r="W8" s="218" t="s">
        <v>302</v>
      </c>
      <c r="X8" s="218" t="s">
        <v>303</v>
      </c>
      <c r="Y8" s="218" t="s">
        <v>304</v>
      </c>
      <c r="Z8" s="218" t="s">
        <v>305</v>
      </c>
      <c r="AA8" s="218" t="s">
        <v>306</v>
      </c>
      <c r="AB8" s="218" t="s">
        <v>307</v>
      </c>
      <c r="AC8" s="218" t="s">
        <v>308</v>
      </c>
      <c r="AD8" s="218" t="s">
        <v>309</v>
      </c>
      <c r="AE8" s="218" t="s">
        <v>310</v>
      </c>
      <c r="AF8" s="218" t="s">
        <v>311</v>
      </c>
      <c r="AG8" s="218" t="s">
        <v>312</v>
      </c>
      <c r="AH8" s="219" t="s">
        <v>313</v>
      </c>
      <c r="AI8" s="220" t="s">
        <v>314</v>
      </c>
      <c r="AJ8" s="218" t="s">
        <v>315</v>
      </c>
      <c r="AK8" s="219" t="s">
        <v>316</v>
      </c>
      <c r="AL8" s="218" t="s">
        <v>92</v>
      </c>
      <c r="AM8" s="218" t="s">
        <v>317</v>
      </c>
      <c r="AN8" s="219" t="s">
        <v>94</v>
      </c>
      <c r="AO8" s="218" t="s">
        <v>318</v>
      </c>
      <c r="AP8" s="219" t="s">
        <v>319</v>
      </c>
      <c r="AQ8" s="218" t="s">
        <v>320</v>
      </c>
      <c r="AR8" s="218" t="s">
        <v>321</v>
      </c>
      <c r="AS8" s="218" t="s">
        <v>322</v>
      </c>
      <c r="AT8" s="218" t="s">
        <v>323</v>
      </c>
      <c r="AU8" s="219" t="s">
        <v>324</v>
      </c>
      <c r="AV8" s="218" t="s">
        <v>325</v>
      </c>
      <c r="AW8" s="219" t="s">
        <v>326</v>
      </c>
      <c r="AX8" s="218" t="s">
        <v>327</v>
      </c>
      <c r="AY8" s="218" t="s">
        <v>328</v>
      </c>
      <c r="AZ8" s="218" t="s">
        <v>329</v>
      </c>
      <c r="BA8" s="218" t="s">
        <v>330</v>
      </c>
      <c r="BB8" s="218" t="s">
        <v>331</v>
      </c>
      <c r="BC8" s="219" t="s">
        <v>332</v>
      </c>
      <c r="BD8" s="218" t="s">
        <v>333</v>
      </c>
      <c r="BE8" s="218" t="s">
        <v>334</v>
      </c>
      <c r="BF8" s="219" t="s">
        <v>335</v>
      </c>
      <c r="BG8" s="220" t="s">
        <v>336</v>
      </c>
      <c r="BH8" s="218" t="s">
        <v>337</v>
      </c>
      <c r="BI8" s="218" t="s">
        <v>338</v>
      </c>
      <c r="BJ8" s="218" t="s">
        <v>339</v>
      </c>
      <c r="BK8" s="218" t="s">
        <v>340</v>
      </c>
      <c r="BL8" s="218" t="s">
        <v>341</v>
      </c>
      <c r="BM8" s="218" t="s">
        <v>342</v>
      </c>
      <c r="BN8" s="219" t="s">
        <v>343</v>
      </c>
      <c r="BO8" s="218" t="s">
        <v>344</v>
      </c>
      <c r="BP8" s="218" t="s">
        <v>345</v>
      </c>
      <c r="BQ8" s="218" t="s">
        <v>346</v>
      </c>
      <c r="BR8" s="218" t="s">
        <v>347</v>
      </c>
      <c r="BS8" s="218" t="s">
        <v>348</v>
      </c>
      <c r="BT8" s="219" t="s">
        <v>349</v>
      </c>
      <c r="BU8" s="220" t="s">
        <v>350</v>
      </c>
      <c r="BV8" s="220" t="s">
        <v>351</v>
      </c>
      <c r="BW8" s="218" t="s">
        <v>352</v>
      </c>
      <c r="BX8" s="218" t="s">
        <v>353</v>
      </c>
      <c r="BY8" s="219" t="s">
        <v>354</v>
      </c>
      <c r="BZ8" s="218" t="s">
        <v>355</v>
      </c>
      <c r="CA8" s="218" t="s">
        <v>356</v>
      </c>
      <c r="CB8" s="218" t="s">
        <v>357</v>
      </c>
      <c r="CC8" s="219" t="s">
        <v>358</v>
      </c>
      <c r="CD8" s="218" t="s">
        <v>359</v>
      </c>
      <c r="CE8" s="218" t="s">
        <v>360</v>
      </c>
      <c r="CF8" s="221" t="s">
        <v>361</v>
      </c>
      <c r="CG8" s="378"/>
      <c r="CH8" s="379" t="s">
        <v>454</v>
      </c>
      <c r="CI8" s="380"/>
      <c r="CJ8" s="381"/>
      <c r="CK8" s="222" t="s">
        <v>455</v>
      </c>
      <c r="CL8" s="222" t="s">
        <v>456</v>
      </c>
      <c r="CM8" s="223" t="s">
        <v>457</v>
      </c>
      <c r="CN8" s="367"/>
      <c r="CO8" s="367"/>
      <c r="CP8" s="370"/>
    </row>
    <row r="9" spans="1:94" ht="15" customHeight="1">
      <c r="A9" s="224" t="s">
        <v>69</v>
      </c>
      <c r="B9" s="225" t="s">
        <v>379</v>
      </c>
      <c r="C9" s="226">
        <v>24600</v>
      </c>
      <c r="D9" s="226">
        <v>1039</v>
      </c>
      <c r="E9" s="227">
        <v>21</v>
      </c>
      <c r="F9" s="226">
        <v>12</v>
      </c>
      <c r="G9" s="226">
        <v>0</v>
      </c>
      <c r="H9" s="226">
        <v>0</v>
      </c>
      <c r="I9" s="226">
        <v>3</v>
      </c>
      <c r="J9" s="227">
        <v>0</v>
      </c>
      <c r="K9" s="226">
        <v>85632</v>
      </c>
      <c r="L9" s="226">
        <v>7307</v>
      </c>
      <c r="M9" s="226">
        <v>837</v>
      </c>
      <c r="N9" s="226">
        <v>2718</v>
      </c>
      <c r="O9" s="226">
        <v>69</v>
      </c>
      <c r="P9" s="226">
        <v>5</v>
      </c>
      <c r="Q9" s="226">
        <v>298</v>
      </c>
      <c r="R9" s="226">
        <v>62</v>
      </c>
      <c r="S9" s="226">
        <v>8</v>
      </c>
      <c r="T9" s="226">
        <v>220</v>
      </c>
      <c r="U9" s="226">
        <v>600</v>
      </c>
      <c r="V9" s="226">
        <v>432</v>
      </c>
      <c r="W9" s="226">
        <v>303</v>
      </c>
      <c r="X9" s="226">
        <v>37</v>
      </c>
      <c r="Y9" s="226">
        <v>24</v>
      </c>
      <c r="Z9" s="226">
        <v>82</v>
      </c>
      <c r="AA9" s="226">
        <v>100</v>
      </c>
      <c r="AB9" s="226">
        <v>60</v>
      </c>
      <c r="AC9" s="226">
        <v>136</v>
      </c>
      <c r="AD9" s="226">
        <v>460</v>
      </c>
      <c r="AE9" s="226">
        <v>17</v>
      </c>
      <c r="AF9" s="226">
        <v>66</v>
      </c>
      <c r="AG9" s="226">
        <v>239</v>
      </c>
      <c r="AH9" s="227">
        <v>40</v>
      </c>
      <c r="AI9" s="228">
        <v>3213</v>
      </c>
      <c r="AJ9" s="226">
        <v>25</v>
      </c>
      <c r="AK9" s="227">
        <v>258</v>
      </c>
      <c r="AL9" s="226">
        <v>44</v>
      </c>
      <c r="AM9" s="226">
        <v>30</v>
      </c>
      <c r="AN9" s="227">
        <v>38</v>
      </c>
      <c r="AO9" s="226">
        <v>210</v>
      </c>
      <c r="AP9" s="227">
        <v>7961</v>
      </c>
      <c r="AQ9" s="226">
        <v>152</v>
      </c>
      <c r="AR9" s="226">
        <v>0</v>
      </c>
      <c r="AS9" s="226">
        <v>5</v>
      </c>
      <c r="AT9" s="226">
        <v>30</v>
      </c>
      <c r="AU9" s="227">
        <v>2</v>
      </c>
      <c r="AV9" s="226">
        <v>872</v>
      </c>
      <c r="AW9" s="227">
        <v>6037</v>
      </c>
      <c r="AX9" s="226">
        <v>6</v>
      </c>
      <c r="AY9" s="226">
        <v>3</v>
      </c>
      <c r="AZ9" s="226">
        <v>0</v>
      </c>
      <c r="BA9" s="226">
        <v>14</v>
      </c>
      <c r="BB9" s="226">
        <v>28</v>
      </c>
      <c r="BC9" s="227">
        <v>2</v>
      </c>
      <c r="BD9" s="226">
        <v>15</v>
      </c>
      <c r="BE9" s="226">
        <v>9</v>
      </c>
      <c r="BF9" s="227">
        <v>2</v>
      </c>
      <c r="BG9" s="228">
        <v>221</v>
      </c>
      <c r="BH9" s="229">
        <v>32</v>
      </c>
      <c r="BI9" s="229">
        <v>22</v>
      </c>
      <c r="BJ9" s="229">
        <v>188</v>
      </c>
      <c r="BK9" s="229">
        <v>196</v>
      </c>
      <c r="BL9" s="229">
        <v>15</v>
      </c>
      <c r="BM9" s="229">
        <v>213</v>
      </c>
      <c r="BN9" s="230">
        <v>2</v>
      </c>
      <c r="BO9" s="229">
        <v>8</v>
      </c>
      <c r="BP9" s="229">
        <v>20</v>
      </c>
      <c r="BQ9" s="229">
        <v>89</v>
      </c>
      <c r="BR9" s="229">
        <v>41</v>
      </c>
      <c r="BS9" s="229">
        <v>924</v>
      </c>
      <c r="BT9" s="230">
        <v>22</v>
      </c>
      <c r="BU9" s="231">
        <v>50</v>
      </c>
      <c r="BV9" s="231">
        <v>69</v>
      </c>
      <c r="BW9" s="229">
        <v>165</v>
      </c>
      <c r="BX9" s="229">
        <v>276</v>
      </c>
      <c r="BY9" s="230">
        <v>6</v>
      </c>
      <c r="BZ9" s="229">
        <v>3</v>
      </c>
      <c r="CA9" s="229">
        <v>695</v>
      </c>
      <c r="CB9" s="229">
        <v>6</v>
      </c>
      <c r="CC9" s="230">
        <v>96</v>
      </c>
      <c r="CD9" s="229">
        <v>17</v>
      </c>
      <c r="CE9" s="229">
        <v>2</v>
      </c>
      <c r="CF9" s="230">
        <v>75</v>
      </c>
      <c r="CG9" s="232">
        <f t="shared" ref="CG9:CG72" si="0">SUM(C9:CF9)</f>
        <v>147836</v>
      </c>
      <c r="CH9" s="233">
        <v>58203</v>
      </c>
      <c r="CI9" s="234">
        <v>258</v>
      </c>
      <c r="CJ9" s="234">
        <v>69</v>
      </c>
      <c r="CK9" s="234">
        <v>3541</v>
      </c>
      <c r="CL9" s="234">
        <v>1508</v>
      </c>
      <c r="CM9" s="234">
        <v>43246</v>
      </c>
      <c r="CN9" s="235">
        <f>SUM(CH9:CM9)</f>
        <v>106825</v>
      </c>
      <c r="CO9" s="235">
        <f>+CN9+CG9</f>
        <v>254661</v>
      </c>
      <c r="CP9" s="236" t="s">
        <v>69</v>
      </c>
    </row>
    <row r="10" spans="1:94" ht="15" customHeight="1">
      <c r="A10" s="237" t="s">
        <v>283</v>
      </c>
      <c r="B10" s="238" t="s">
        <v>380</v>
      </c>
      <c r="C10" s="239">
        <v>542</v>
      </c>
      <c r="D10" s="239">
        <v>6740</v>
      </c>
      <c r="E10" s="240">
        <v>14</v>
      </c>
      <c r="F10" s="239">
        <v>16</v>
      </c>
      <c r="G10" s="239">
        <v>1</v>
      </c>
      <c r="H10" s="239">
        <v>1</v>
      </c>
      <c r="I10" s="239">
        <v>173</v>
      </c>
      <c r="J10" s="240">
        <v>24</v>
      </c>
      <c r="K10" s="239">
        <v>2148</v>
      </c>
      <c r="L10" s="239">
        <v>568</v>
      </c>
      <c r="M10" s="239">
        <v>46</v>
      </c>
      <c r="N10" s="239">
        <v>220</v>
      </c>
      <c r="O10" s="239">
        <v>6</v>
      </c>
      <c r="P10" s="239">
        <v>1</v>
      </c>
      <c r="Q10" s="239">
        <v>20963</v>
      </c>
      <c r="R10" s="239">
        <v>2992</v>
      </c>
      <c r="S10" s="239">
        <v>6</v>
      </c>
      <c r="T10" s="239">
        <v>16</v>
      </c>
      <c r="U10" s="239">
        <v>62</v>
      </c>
      <c r="V10" s="239">
        <v>8</v>
      </c>
      <c r="W10" s="239">
        <v>57</v>
      </c>
      <c r="X10" s="239">
        <v>34</v>
      </c>
      <c r="Y10" s="239">
        <v>84</v>
      </c>
      <c r="Z10" s="239">
        <v>44</v>
      </c>
      <c r="AA10" s="239">
        <v>47</v>
      </c>
      <c r="AB10" s="239">
        <v>34</v>
      </c>
      <c r="AC10" s="239">
        <v>58</v>
      </c>
      <c r="AD10" s="239">
        <v>229</v>
      </c>
      <c r="AE10" s="239">
        <v>7</v>
      </c>
      <c r="AF10" s="239">
        <v>161</v>
      </c>
      <c r="AG10" s="239">
        <v>25</v>
      </c>
      <c r="AH10" s="240">
        <v>9</v>
      </c>
      <c r="AI10" s="241">
        <v>231</v>
      </c>
      <c r="AJ10" s="239">
        <v>9</v>
      </c>
      <c r="AK10" s="240">
        <v>29</v>
      </c>
      <c r="AL10" s="239">
        <v>62</v>
      </c>
      <c r="AM10" s="239">
        <v>288</v>
      </c>
      <c r="AN10" s="240">
        <v>95</v>
      </c>
      <c r="AO10" s="239">
        <v>23</v>
      </c>
      <c r="AP10" s="240">
        <v>320</v>
      </c>
      <c r="AQ10" s="239">
        <v>142</v>
      </c>
      <c r="AR10" s="239">
        <v>0</v>
      </c>
      <c r="AS10" s="239">
        <v>2</v>
      </c>
      <c r="AT10" s="239">
        <v>77</v>
      </c>
      <c r="AU10" s="240">
        <v>2</v>
      </c>
      <c r="AV10" s="239">
        <v>73</v>
      </c>
      <c r="AW10" s="240">
        <v>431</v>
      </c>
      <c r="AX10" s="239">
        <v>4</v>
      </c>
      <c r="AY10" s="239">
        <v>5</v>
      </c>
      <c r="AZ10" s="239">
        <v>1</v>
      </c>
      <c r="BA10" s="239">
        <v>7</v>
      </c>
      <c r="BB10" s="239">
        <v>12</v>
      </c>
      <c r="BC10" s="240">
        <v>1</v>
      </c>
      <c r="BD10" s="239">
        <v>10</v>
      </c>
      <c r="BE10" s="239">
        <v>4</v>
      </c>
      <c r="BF10" s="240">
        <v>1</v>
      </c>
      <c r="BG10" s="242">
        <v>196</v>
      </c>
      <c r="BH10" s="243">
        <v>5</v>
      </c>
      <c r="BI10" s="243">
        <v>6</v>
      </c>
      <c r="BJ10" s="243">
        <v>71</v>
      </c>
      <c r="BK10" s="243">
        <v>10</v>
      </c>
      <c r="BL10" s="243">
        <v>4</v>
      </c>
      <c r="BM10" s="243">
        <v>27</v>
      </c>
      <c r="BN10" s="244">
        <v>1</v>
      </c>
      <c r="BO10" s="243">
        <v>3</v>
      </c>
      <c r="BP10" s="243">
        <v>2</v>
      </c>
      <c r="BQ10" s="243">
        <v>3</v>
      </c>
      <c r="BR10" s="243">
        <v>4</v>
      </c>
      <c r="BS10" s="243">
        <v>75</v>
      </c>
      <c r="BT10" s="244">
        <v>5</v>
      </c>
      <c r="BU10" s="242">
        <v>14</v>
      </c>
      <c r="BV10" s="242">
        <v>12</v>
      </c>
      <c r="BW10" s="243">
        <v>21</v>
      </c>
      <c r="BX10" s="243">
        <v>10</v>
      </c>
      <c r="BY10" s="244">
        <v>1</v>
      </c>
      <c r="BZ10" s="243">
        <v>1</v>
      </c>
      <c r="CA10" s="243">
        <v>33</v>
      </c>
      <c r="CB10" s="243">
        <v>3</v>
      </c>
      <c r="CC10" s="244">
        <v>8</v>
      </c>
      <c r="CD10" s="243">
        <v>1</v>
      </c>
      <c r="CE10" s="243">
        <v>2</v>
      </c>
      <c r="CF10" s="244">
        <v>11</v>
      </c>
      <c r="CG10" s="245">
        <f t="shared" si="0"/>
        <v>37694</v>
      </c>
      <c r="CH10" s="246">
        <v>7626</v>
      </c>
      <c r="CI10" s="247">
        <v>137</v>
      </c>
      <c r="CJ10" s="247">
        <v>22</v>
      </c>
      <c r="CK10" s="247">
        <v>327</v>
      </c>
      <c r="CL10" s="247">
        <v>5984</v>
      </c>
      <c r="CM10" s="247">
        <v>13179</v>
      </c>
      <c r="CN10" s="248">
        <f t="shared" ref="CN10:CN73" si="1">SUM(CH10:CM10)</f>
        <v>27275</v>
      </c>
      <c r="CO10" s="248">
        <f t="shared" ref="CO10:CO73" si="2">+CN10+CG10</f>
        <v>64969</v>
      </c>
      <c r="CP10" s="249" t="s">
        <v>283</v>
      </c>
    </row>
    <row r="11" spans="1:94" ht="15" customHeight="1">
      <c r="A11" s="250" t="s">
        <v>284</v>
      </c>
      <c r="B11" s="251" t="s">
        <v>381</v>
      </c>
      <c r="C11" s="252">
        <v>36</v>
      </c>
      <c r="D11" s="253">
        <v>1</v>
      </c>
      <c r="E11" s="254">
        <v>0</v>
      </c>
      <c r="F11" s="253">
        <v>0</v>
      </c>
      <c r="G11" s="253">
        <v>0</v>
      </c>
      <c r="H11" s="253">
        <v>0</v>
      </c>
      <c r="I11" s="253">
        <v>0</v>
      </c>
      <c r="J11" s="254">
        <v>0</v>
      </c>
      <c r="K11" s="253">
        <v>339</v>
      </c>
      <c r="L11" s="253">
        <v>1</v>
      </c>
      <c r="M11" s="253">
        <v>0</v>
      </c>
      <c r="N11" s="253">
        <v>0</v>
      </c>
      <c r="O11" s="253">
        <v>0</v>
      </c>
      <c r="P11" s="253">
        <v>0</v>
      </c>
      <c r="Q11" s="253">
        <v>1</v>
      </c>
      <c r="R11" s="253">
        <v>1</v>
      </c>
      <c r="S11" s="253">
        <v>0</v>
      </c>
      <c r="T11" s="253">
        <v>0</v>
      </c>
      <c r="U11" s="253">
        <v>1</v>
      </c>
      <c r="V11" s="253">
        <v>1</v>
      </c>
      <c r="W11" s="253">
        <v>2</v>
      </c>
      <c r="X11" s="253">
        <v>0</v>
      </c>
      <c r="Y11" s="253">
        <v>1</v>
      </c>
      <c r="Z11" s="253">
        <v>1</v>
      </c>
      <c r="AA11" s="253">
        <v>2</v>
      </c>
      <c r="AB11" s="253">
        <v>2</v>
      </c>
      <c r="AC11" s="253">
        <v>3</v>
      </c>
      <c r="AD11" s="253">
        <v>6</v>
      </c>
      <c r="AE11" s="253">
        <v>0</v>
      </c>
      <c r="AF11" s="253">
        <v>0</v>
      </c>
      <c r="AG11" s="253">
        <v>0</v>
      </c>
      <c r="AH11" s="254">
        <v>0</v>
      </c>
      <c r="AI11" s="255">
        <v>5</v>
      </c>
      <c r="AJ11" s="253">
        <v>0</v>
      </c>
      <c r="AK11" s="254">
        <v>0</v>
      </c>
      <c r="AL11" s="253">
        <v>1</v>
      </c>
      <c r="AM11" s="253">
        <v>0</v>
      </c>
      <c r="AN11" s="254">
        <v>1</v>
      </c>
      <c r="AO11" s="253">
        <v>1</v>
      </c>
      <c r="AP11" s="254">
        <v>15</v>
      </c>
      <c r="AQ11" s="253">
        <v>1</v>
      </c>
      <c r="AR11" s="253">
        <v>0</v>
      </c>
      <c r="AS11" s="253">
        <v>0</v>
      </c>
      <c r="AT11" s="253">
        <v>2</v>
      </c>
      <c r="AU11" s="254">
        <v>0</v>
      </c>
      <c r="AV11" s="253">
        <v>0</v>
      </c>
      <c r="AW11" s="254">
        <v>2</v>
      </c>
      <c r="AX11" s="253">
        <v>0</v>
      </c>
      <c r="AY11" s="253">
        <v>0</v>
      </c>
      <c r="AZ11" s="253">
        <v>0</v>
      </c>
      <c r="BA11" s="253">
        <v>0</v>
      </c>
      <c r="BB11" s="253">
        <v>1</v>
      </c>
      <c r="BC11" s="254">
        <v>0</v>
      </c>
      <c r="BD11" s="253">
        <v>1</v>
      </c>
      <c r="BE11" s="253">
        <v>0</v>
      </c>
      <c r="BF11" s="254">
        <v>0</v>
      </c>
      <c r="BG11" s="256">
        <v>2</v>
      </c>
      <c r="BH11" s="257">
        <v>0</v>
      </c>
      <c r="BI11" s="257">
        <v>0</v>
      </c>
      <c r="BJ11" s="257">
        <v>1</v>
      </c>
      <c r="BK11" s="257">
        <v>0</v>
      </c>
      <c r="BL11" s="257">
        <v>0</v>
      </c>
      <c r="BM11" s="257">
        <v>2</v>
      </c>
      <c r="BN11" s="258">
        <v>0</v>
      </c>
      <c r="BO11" s="257">
        <v>0</v>
      </c>
      <c r="BP11" s="257">
        <v>0</v>
      </c>
      <c r="BQ11" s="257">
        <v>0</v>
      </c>
      <c r="BR11" s="257">
        <v>0</v>
      </c>
      <c r="BS11" s="257">
        <v>0</v>
      </c>
      <c r="BT11" s="258">
        <v>0</v>
      </c>
      <c r="BU11" s="256">
        <v>1</v>
      </c>
      <c r="BV11" s="256">
        <v>2</v>
      </c>
      <c r="BW11" s="257">
        <v>1</v>
      </c>
      <c r="BX11" s="257">
        <v>0</v>
      </c>
      <c r="BY11" s="258">
        <v>0</v>
      </c>
      <c r="BZ11" s="257">
        <v>0</v>
      </c>
      <c r="CA11" s="257">
        <v>0</v>
      </c>
      <c r="CB11" s="257">
        <v>0</v>
      </c>
      <c r="CC11" s="258">
        <v>5</v>
      </c>
      <c r="CD11" s="257">
        <v>0</v>
      </c>
      <c r="CE11" s="257">
        <v>0</v>
      </c>
      <c r="CF11" s="258">
        <v>0</v>
      </c>
      <c r="CG11" s="259">
        <f t="shared" si="0"/>
        <v>442</v>
      </c>
      <c r="CH11" s="260">
        <v>1075</v>
      </c>
      <c r="CI11" s="261">
        <v>2</v>
      </c>
      <c r="CJ11" s="261">
        <v>4</v>
      </c>
      <c r="CK11" s="261">
        <v>17</v>
      </c>
      <c r="CL11" s="261">
        <v>10</v>
      </c>
      <c r="CM11" s="261">
        <v>1885</v>
      </c>
      <c r="CN11" s="262">
        <f t="shared" si="1"/>
        <v>2993</v>
      </c>
      <c r="CO11" s="262">
        <f t="shared" si="2"/>
        <v>3435</v>
      </c>
      <c r="CP11" s="263" t="s">
        <v>284</v>
      </c>
    </row>
    <row r="12" spans="1:94" ht="15" customHeight="1">
      <c r="A12" s="224" t="s">
        <v>285</v>
      </c>
      <c r="B12" s="264" t="s">
        <v>382</v>
      </c>
      <c r="C12" s="226">
        <v>102</v>
      </c>
      <c r="D12" s="226">
        <v>13</v>
      </c>
      <c r="E12" s="227">
        <v>21</v>
      </c>
      <c r="F12" s="226">
        <v>277</v>
      </c>
      <c r="G12" s="226">
        <v>2</v>
      </c>
      <c r="H12" s="226">
        <v>5</v>
      </c>
      <c r="I12" s="226">
        <v>9</v>
      </c>
      <c r="J12" s="227">
        <v>84</v>
      </c>
      <c r="K12" s="226">
        <v>192</v>
      </c>
      <c r="L12" s="226">
        <v>22</v>
      </c>
      <c r="M12" s="226">
        <v>1</v>
      </c>
      <c r="N12" s="226">
        <v>52</v>
      </c>
      <c r="O12" s="226">
        <v>2</v>
      </c>
      <c r="P12" s="226">
        <v>0</v>
      </c>
      <c r="Q12" s="226">
        <v>37</v>
      </c>
      <c r="R12" s="226">
        <v>191</v>
      </c>
      <c r="S12" s="226">
        <v>8</v>
      </c>
      <c r="T12" s="226">
        <v>5732</v>
      </c>
      <c r="U12" s="226">
        <v>1106</v>
      </c>
      <c r="V12" s="226">
        <v>11</v>
      </c>
      <c r="W12" s="226">
        <v>163</v>
      </c>
      <c r="X12" s="226">
        <v>414</v>
      </c>
      <c r="Y12" s="226">
        <v>6191</v>
      </c>
      <c r="Z12" s="226">
        <v>83</v>
      </c>
      <c r="AA12" s="226">
        <v>122</v>
      </c>
      <c r="AB12" s="226">
        <v>46</v>
      </c>
      <c r="AC12" s="226">
        <v>145</v>
      </c>
      <c r="AD12" s="226">
        <v>194</v>
      </c>
      <c r="AE12" s="226">
        <v>10</v>
      </c>
      <c r="AF12" s="226">
        <v>11</v>
      </c>
      <c r="AG12" s="226">
        <v>13</v>
      </c>
      <c r="AH12" s="227">
        <v>12</v>
      </c>
      <c r="AI12" s="228">
        <v>23466</v>
      </c>
      <c r="AJ12" s="226">
        <v>27</v>
      </c>
      <c r="AK12" s="227">
        <v>18</v>
      </c>
      <c r="AL12" s="226">
        <v>16</v>
      </c>
      <c r="AM12" s="226">
        <v>39</v>
      </c>
      <c r="AN12" s="227">
        <v>25</v>
      </c>
      <c r="AO12" s="226">
        <v>20</v>
      </c>
      <c r="AP12" s="227">
        <v>172</v>
      </c>
      <c r="AQ12" s="226">
        <v>295</v>
      </c>
      <c r="AR12" s="226">
        <v>0</v>
      </c>
      <c r="AS12" s="226">
        <v>6</v>
      </c>
      <c r="AT12" s="226">
        <v>246</v>
      </c>
      <c r="AU12" s="227">
        <v>3</v>
      </c>
      <c r="AV12" s="226">
        <v>27</v>
      </c>
      <c r="AW12" s="227">
        <v>19</v>
      </c>
      <c r="AX12" s="226">
        <v>1</v>
      </c>
      <c r="AY12" s="226">
        <v>2</v>
      </c>
      <c r="AZ12" s="226">
        <v>1</v>
      </c>
      <c r="BA12" s="226">
        <v>27</v>
      </c>
      <c r="BB12" s="226">
        <v>11</v>
      </c>
      <c r="BC12" s="227">
        <v>7</v>
      </c>
      <c r="BD12" s="226">
        <v>42</v>
      </c>
      <c r="BE12" s="226">
        <v>10</v>
      </c>
      <c r="BF12" s="227">
        <v>3</v>
      </c>
      <c r="BG12" s="231">
        <v>362</v>
      </c>
      <c r="BH12" s="229">
        <v>10</v>
      </c>
      <c r="BI12" s="229">
        <v>14</v>
      </c>
      <c r="BJ12" s="229">
        <v>113</v>
      </c>
      <c r="BK12" s="229">
        <v>9</v>
      </c>
      <c r="BL12" s="229">
        <v>12</v>
      </c>
      <c r="BM12" s="229">
        <v>14</v>
      </c>
      <c r="BN12" s="230">
        <v>0</v>
      </c>
      <c r="BO12" s="229">
        <v>4</v>
      </c>
      <c r="BP12" s="229">
        <v>4</v>
      </c>
      <c r="BQ12" s="229">
        <v>6</v>
      </c>
      <c r="BR12" s="229">
        <v>2</v>
      </c>
      <c r="BS12" s="229">
        <v>12</v>
      </c>
      <c r="BT12" s="230">
        <v>27</v>
      </c>
      <c r="BU12" s="231">
        <v>268</v>
      </c>
      <c r="BV12" s="231">
        <v>197</v>
      </c>
      <c r="BW12" s="229">
        <v>57</v>
      </c>
      <c r="BX12" s="229">
        <v>5</v>
      </c>
      <c r="BY12" s="230">
        <v>7</v>
      </c>
      <c r="BZ12" s="229">
        <v>7</v>
      </c>
      <c r="CA12" s="229">
        <v>6</v>
      </c>
      <c r="CB12" s="229">
        <v>6</v>
      </c>
      <c r="CC12" s="230">
        <v>21</v>
      </c>
      <c r="CD12" s="229">
        <v>16</v>
      </c>
      <c r="CE12" s="229">
        <v>2</v>
      </c>
      <c r="CF12" s="230">
        <v>17</v>
      </c>
      <c r="CG12" s="232">
        <f t="shared" si="0"/>
        <v>40952</v>
      </c>
      <c r="CH12" s="246">
        <v>4428</v>
      </c>
      <c r="CI12" s="247">
        <v>27</v>
      </c>
      <c r="CJ12" s="247">
        <v>0</v>
      </c>
      <c r="CK12" s="247">
        <v>5</v>
      </c>
      <c r="CL12" s="247">
        <v>753</v>
      </c>
      <c r="CM12" s="247">
        <v>13104</v>
      </c>
      <c r="CN12" s="248">
        <f t="shared" si="1"/>
        <v>18317</v>
      </c>
      <c r="CO12" s="248">
        <f t="shared" si="2"/>
        <v>59269</v>
      </c>
      <c r="CP12" s="249" t="s">
        <v>285</v>
      </c>
    </row>
    <row r="13" spans="1:94" ht="15" customHeight="1">
      <c r="A13" s="237" t="s">
        <v>286</v>
      </c>
      <c r="B13" s="265" t="s">
        <v>383</v>
      </c>
      <c r="C13" s="239">
        <v>42</v>
      </c>
      <c r="D13" s="239">
        <v>7</v>
      </c>
      <c r="E13" s="240">
        <v>0</v>
      </c>
      <c r="F13" s="239">
        <v>8</v>
      </c>
      <c r="G13" s="239">
        <v>2</v>
      </c>
      <c r="H13" s="239">
        <v>1</v>
      </c>
      <c r="I13" s="239">
        <v>4</v>
      </c>
      <c r="J13" s="240">
        <v>131</v>
      </c>
      <c r="K13" s="239">
        <v>120</v>
      </c>
      <c r="L13" s="239">
        <v>25</v>
      </c>
      <c r="M13" s="239">
        <v>1</v>
      </c>
      <c r="N13" s="239">
        <v>19</v>
      </c>
      <c r="O13" s="239">
        <v>4</v>
      </c>
      <c r="P13" s="239">
        <v>2</v>
      </c>
      <c r="Q13" s="239">
        <v>16</v>
      </c>
      <c r="R13" s="239">
        <v>24</v>
      </c>
      <c r="S13" s="239">
        <v>10</v>
      </c>
      <c r="T13" s="239">
        <v>54527</v>
      </c>
      <c r="U13" s="239">
        <v>3185</v>
      </c>
      <c r="V13" s="239">
        <v>17</v>
      </c>
      <c r="W13" s="239">
        <v>359</v>
      </c>
      <c r="X13" s="239">
        <v>46</v>
      </c>
      <c r="Y13" s="239">
        <v>36</v>
      </c>
      <c r="Z13" s="239">
        <v>62</v>
      </c>
      <c r="AA13" s="239">
        <v>80</v>
      </c>
      <c r="AB13" s="239">
        <v>42</v>
      </c>
      <c r="AC13" s="239">
        <v>73</v>
      </c>
      <c r="AD13" s="239">
        <v>244</v>
      </c>
      <c r="AE13" s="239">
        <v>9</v>
      </c>
      <c r="AF13" s="239">
        <v>10</v>
      </c>
      <c r="AG13" s="239">
        <v>13</v>
      </c>
      <c r="AH13" s="240">
        <v>10</v>
      </c>
      <c r="AI13" s="241">
        <v>37931</v>
      </c>
      <c r="AJ13" s="239">
        <v>4</v>
      </c>
      <c r="AK13" s="240">
        <v>13</v>
      </c>
      <c r="AL13" s="239">
        <v>16</v>
      </c>
      <c r="AM13" s="239">
        <v>23</v>
      </c>
      <c r="AN13" s="240">
        <v>23</v>
      </c>
      <c r="AO13" s="239">
        <v>36</v>
      </c>
      <c r="AP13" s="240">
        <v>503</v>
      </c>
      <c r="AQ13" s="239">
        <v>45</v>
      </c>
      <c r="AR13" s="239">
        <v>0</v>
      </c>
      <c r="AS13" s="239">
        <v>2</v>
      </c>
      <c r="AT13" s="239">
        <v>41</v>
      </c>
      <c r="AU13" s="240">
        <v>1</v>
      </c>
      <c r="AV13" s="239">
        <v>6</v>
      </c>
      <c r="AW13" s="240">
        <v>19</v>
      </c>
      <c r="AX13" s="239">
        <v>12</v>
      </c>
      <c r="AY13" s="239">
        <v>1</v>
      </c>
      <c r="AZ13" s="239">
        <v>1</v>
      </c>
      <c r="BA13" s="239">
        <v>8</v>
      </c>
      <c r="BB13" s="239">
        <v>21</v>
      </c>
      <c r="BC13" s="240">
        <v>2</v>
      </c>
      <c r="BD13" s="239">
        <v>19</v>
      </c>
      <c r="BE13" s="239">
        <v>4</v>
      </c>
      <c r="BF13" s="240">
        <v>2</v>
      </c>
      <c r="BG13" s="242">
        <v>126</v>
      </c>
      <c r="BH13" s="243">
        <v>11</v>
      </c>
      <c r="BI13" s="243">
        <v>18</v>
      </c>
      <c r="BJ13" s="243">
        <v>39</v>
      </c>
      <c r="BK13" s="243">
        <v>4</v>
      </c>
      <c r="BL13" s="243">
        <v>9</v>
      </c>
      <c r="BM13" s="243">
        <v>10</v>
      </c>
      <c r="BN13" s="244">
        <v>1</v>
      </c>
      <c r="BO13" s="243">
        <v>5</v>
      </c>
      <c r="BP13" s="243">
        <v>6</v>
      </c>
      <c r="BQ13" s="243">
        <v>18</v>
      </c>
      <c r="BR13" s="243">
        <v>3</v>
      </c>
      <c r="BS13" s="243">
        <v>3</v>
      </c>
      <c r="BT13" s="244">
        <v>8</v>
      </c>
      <c r="BU13" s="242">
        <v>12</v>
      </c>
      <c r="BV13" s="242">
        <v>16</v>
      </c>
      <c r="BW13" s="243">
        <v>29</v>
      </c>
      <c r="BX13" s="243">
        <v>2</v>
      </c>
      <c r="BY13" s="244">
        <v>1</v>
      </c>
      <c r="BZ13" s="243">
        <v>2</v>
      </c>
      <c r="CA13" s="243">
        <v>1</v>
      </c>
      <c r="CB13" s="243">
        <v>3</v>
      </c>
      <c r="CC13" s="244">
        <v>7</v>
      </c>
      <c r="CD13" s="243">
        <v>3</v>
      </c>
      <c r="CE13" s="243">
        <v>4</v>
      </c>
      <c r="CF13" s="244">
        <v>4</v>
      </c>
      <c r="CG13" s="245">
        <f t="shared" si="0"/>
        <v>98207</v>
      </c>
      <c r="CH13" s="246">
        <v>690</v>
      </c>
      <c r="CI13" s="247">
        <v>20</v>
      </c>
      <c r="CJ13" s="247">
        <v>1</v>
      </c>
      <c r="CK13" s="247">
        <v>178</v>
      </c>
      <c r="CL13" s="247">
        <v>1431</v>
      </c>
      <c r="CM13" s="247">
        <v>27378</v>
      </c>
      <c r="CN13" s="248">
        <f t="shared" si="1"/>
        <v>29698</v>
      </c>
      <c r="CO13" s="248">
        <f t="shared" si="2"/>
        <v>127905</v>
      </c>
      <c r="CP13" s="249" t="s">
        <v>286</v>
      </c>
    </row>
    <row r="14" spans="1:94" ht="15" customHeight="1">
      <c r="A14" s="237" t="s">
        <v>287</v>
      </c>
      <c r="B14" s="265" t="s">
        <v>384</v>
      </c>
      <c r="C14" s="239">
        <v>10</v>
      </c>
      <c r="D14" s="239">
        <v>5</v>
      </c>
      <c r="E14" s="240">
        <v>0</v>
      </c>
      <c r="F14" s="239">
        <v>1</v>
      </c>
      <c r="G14" s="239">
        <v>0</v>
      </c>
      <c r="H14" s="239">
        <v>20</v>
      </c>
      <c r="I14" s="239">
        <v>123</v>
      </c>
      <c r="J14" s="240">
        <v>1</v>
      </c>
      <c r="K14" s="239">
        <v>3</v>
      </c>
      <c r="L14" s="239">
        <v>19</v>
      </c>
      <c r="M14" s="239">
        <v>0</v>
      </c>
      <c r="N14" s="239">
        <v>0</v>
      </c>
      <c r="O14" s="239">
        <v>0</v>
      </c>
      <c r="P14" s="239">
        <v>0</v>
      </c>
      <c r="Q14" s="239">
        <v>1</v>
      </c>
      <c r="R14" s="239">
        <v>0</v>
      </c>
      <c r="S14" s="239">
        <v>0</v>
      </c>
      <c r="T14" s="239">
        <v>1</v>
      </c>
      <c r="U14" s="239">
        <v>19</v>
      </c>
      <c r="V14" s="239">
        <v>14</v>
      </c>
      <c r="W14" s="239">
        <v>4</v>
      </c>
      <c r="X14" s="239">
        <v>63</v>
      </c>
      <c r="Y14" s="239">
        <v>13803</v>
      </c>
      <c r="Z14" s="239">
        <v>168</v>
      </c>
      <c r="AA14" s="239">
        <v>2</v>
      </c>
      <c r="AB14" s="239">
        <v>553</v>
      </c>
      <c r="AC14" s="239">
        <v>60</v>
      </c>
      <c r="AD14" s="239">
        <v>8</v>
      </c>
      <c r="AE14" s="239">
        <v>0</v>
      </c>
      <c r="AF14" s="239">
        <v>1</v>
      </c>
      <c r="AG14" s="239">
        <v>0</v>
      </c>
      <c r="AH14" s="240">
        <v>0</v>
      </c>
      <c r="AI14" s="241">
        <v>19</v>
      </c>
      <c r="AJ14" s="239">
        <v>48</v>
      </c>
      <c r="AK14" s="240">
        <v>89</v>
      </c>
      <c r="AL14" s="239">
        <v>10</v>
      </c>
      <c r="AM14" s="239">
        <v>4</v>
      </c>
      <c r="AN14" s="240">
        <v>2</v>
      </c>
      <c r="AO14" s="239">
        <v>1</v>
      </c>
      <c r="AP14" s="240">
        <v>27</v>
      </c>
      <c r="AQ14" s="239">
        <v>8</v>
      </c>
      <c r="AR14" s="239">
        <v>0</v>
      </c>
      <c r="AS14" s="239">
        <v>0</v>
      </c>
      <c r="AT14" s="239">
        <v>2</v>
      </c>
      <c r="AU14" s="240">
        <v>0</v>
      </c>
      <c r="AV14" s="239">
        <v>0</v>
      </c>
      <c r="AW14" s="240">
        <v>0</v>
      </c>
      <c r="AX14" s="239">
        <v>0</v>
      </c>
      <c r="AY14" s="239">
        <v>0</v>
      </c>
      <c r="AZ14" s="239">
        <v>0</v>
      </c>
      <c r="BA14" s="239">
        <v>0</v>
      </c>
      <c r="BB14" s="239">
        <v>0</v>
      </c>
      <c r="BC14" s="240">
        <v>0</v>
      </c>
      <c r="BD14" s="239">
        <v>0</v>
      </c>
      <c r="BE14" s="239">
        <v>0</v>
      </c>
      <c r="BF14" s="240">
        <v>0</v>
      </c>
      <c r="BG14" s="242">
        <v>30</v>
      </c>
      <c r="BH14" s="243">
        <v>3</v>
      </c>
      <c r="BI14" s="243">
        <v>4</v>
      </c>
      <c r="BJ14" s="243">
        <v>7</v>
      </c>
      <c r="BK14" s="243">
        <v>4</v>
      </c>
      <c r="BL14" s="243">
        <v>0</v>
      </c>
      <c r="BM14" s="243">
        <v>1</v>
      </c>
      <c r="BN14" s="244">
        <v>0</v>
      </c>
      <c r="BO14" s="243">
        <v>2</v>
      </c>
      <c r="BP14" s="243">
        <v>1</v>
      </c>
      <c r="BQ14" s="243">
        <v>1</v>
      </c>
      <c r="BR14" s="243">
        <v>0</v>
      </c>
      <c r="BS14" s="243">
        <v>10</v>
      </c>
      <c r="BT14" s="244">
        <v>23</v>
      </c>
      <c r="BU14" s="242">
        <v>0</v>
      </c>
      <c r="BV14" s="242">
        <v>1</v>
      </c>
      <c r="BW14" s="243">
        <v>0</v>
      </c>
      <c r="BX14" s="243">
        <v>0</v>
      </c>
      <c r="BY14" s="244">
        <v>0</v>
      </c>
      <c r="BZ14" s="243">
        <v>0</v>
      </c>
      <c r="CA14" s="243">
        <v>0</v>
      </c>
      <c r="CB14" s="243">
        <v>0</v>
      </c>
      <c r="CC14" s="244">
        <v>2</v>
      </c>
      <c r="CD14" s="243">
        <v>0</v>
      </c>
      <c r="CE14" s="243">
        <v>0</v>
      </c>
      <c r="CF14" s="244">
        <v>0</v>
      </c>
      <c r="CG14" s="245">
        <f t="shared" si="0"/>
        <v>15178</v>
      </c>
      <c r="CH14" s="246">
        <v>28</v>
      </c>
      <c r="CI14" s="247">
        <v>1</v>
      </c>
      <c r="CJ14" s="247">
        <v>0</v>
      </c>
      <c r="CK14" s="247">
        <v>19</v>
      </c>
      <c r="CL14" s="247">
        <v>80</v>
      </c>
      <c r="CM14" s="247">
        <v>119</v>
      </c>
      <c r="CN14" s="248">
        <f t="shared" si="1"/>
        <v>247</v>
      </c>
      <c r="CO14" s="248">
        <f t="shared" si="2"/>
        <v>15425</v>
      </c>
      <c r="CP14" s="249" t="s">
        <v>287</v>
      </c>
    </row>
    <row r="15" spans="1:94" ht="15" customHeight="1">
      <c r="A15" s="237" t="s">
        <v>288</v>
      </c>
      <c r="B15" s="265" t="s">
        <v>385</v>
      </c>
      <c r="C15" s="239">
        <v>93</v>
      </c>
      <c r="D15" s="239">
        <v>146</v>
      </c>
      <c r="E15" s="240">
        <v>4</v>
      </c>
      <c r="F15" s="239">
        <v>24</v>
      </c>
      <c r="G15" s="239">
        <v>0</v>
      </c>
      <c r="H15" s="239">
        <v>12</v>
      </c>
      <c r="I15" s="239">
        <v>1101</v>
      </c>
      <c r="J15" s="240">
        <v>3</v>
      </c>
      <c r="K15" s="239">
        <v>115</v>
      </c>
      <c r="L15" s="239">
        <v>20</v>
      </c>
      <c r="M15" s="239">
        <v>0</v>
      </c>
      <c r="N15" s="239">
        <v>20</v>
      </c>
      <c r="O15" s="239">
        <v>1</v>
      </c>
      <c r="P15" s="239">
        <v>0</v>
      </c>
      <c r="Q15" s="239">
        <v>19</v>
      </c>
      <c r="R15" s="239">
        <v>37</v>
      </c>
      <c r="S15" s="239">
        <v>6</v>
      </c>
      <c r="T15" s="239">
        <v>2</v>
      </c>
      <c r="U15" s="239">
        <v>844</v>
      </c>
      <c r="V15" s="239">
        <v>5</v>
      </c>
      <c r="W15" s="239">
        <v>90</v>
      </c>
      <c r="X15" s="239">
        <v>3506</v>
      </c>
      <c r="Y15" s="239">
        <v>1078</v>
      </c>
      <c r="Z15" s="239">
        <v>95</v>
      </c>
      <c r="AA15" s="239">
        <v>34</v>
      </c>
      <c r="AB15" s="239">
        <v>56</v>
      </c>
      <c r="AC15" s="239">
        <v>157</v>
      </c>
      <c r="AD15" s="239">
        <v>115</v>
      </c>
      <c r="AE15" s="239">
        <v>4</v>
      </c>
      <c r="AF15" s="239">
        <v>8</v>
      </c>
      <c r="AG15" s="239">
        <v>6</v>
      </c>
      <c r="AH15" s="240">
        <v>11</v>
      </c>
      <c r="AI15" s="241">
        <v>100</v>
      </c>
      <c r="AJ15" s="239">
        <v>51</v>
      </c>
      <c r="AK15" s="240">
        <v>357</v>
      </c>
      <c r="AL15" s="239">
        <v>1960</v>
      </c>
      <c r="AM15" s="239">
        <v>3629</v>
      </c>
      <c r="AN15" s="240">
        <v>597</v>
      </c>
      <c r="AO15" s="239">
        <v>15</v>
      </c>
      <c r="AP15" s="240">
        <v>128</v>
      </c>
      <c r="AQ15" s="239">
        <v>149</v>
      </c>
      <c r="AR15" s="239">
        <v>0</v>
      </c>
      <c r="AS15" s="239">
        <v>1</v>
      </c>
      <c r="AT15" s="239">
        <v>150</v>
      </c>
      <c r="AU15" s="240">
        <v>2</v>
      </c>
      <c r="AV15" s="239">
        <v>5</v>
      </c>
      <c r="AW15" s="240">
        <v>11</v>
      </c>
      <c r="AX15" s="239">
        <v>2</v>
      </c>
      <c r="AY15" s="239">
        <v>0</v>
      </c>
      <c r="AZ15" s="239">
        <v>0</v>
      </c>
      <c r="BA15" s="239">
        <v>2</v>
      </c>
      <c r="BB15" s="239">
        <v>6</v>
      </c>
      <c r="BC15" s="240">
        <v>0</v>
      </c>
      <c r="BD15" s="239">
        <v>5</v>
      </c>
      <c r="BE15" s="239">
        <v>2</v>
      </c>
      <c r="BF15" s="240">
        <v>0</v>
      </c>
      <c r="BG15" s="242">
        <v>124</v>
      </c>
      <c r="BH15" s="243">
        <v>4</v>
      </c>
      <c r="BI15" s="243">
        <v>4</v>
      </c>
      <c r="BJ15" s="243">
        <v>99</v>
      </c>
      <c r="BK15" s="243">
        <v>2</v>
      </c>
      <c r="BL15" s="243">
        <v>3</v>
      </c>
      <c r="BM15" s="243">
        <v>65</v>
      </c>
      <c r="BN15" s="244">
        <v>0</v>
      </c>
      <c r="BO15" s="243">
        <v>2</v>
      </c>
      <c r="BP15" s="243">
        <v>1</v>
      </c>
      <c r="BQ15" s="243">
        <v>3</v>
      </c>
      <c r="BR15" s="243">
        <v>1</v>
      </c>
      <c r="BS15" s="243">
        <v>131</v>
      </c>
      <c r="BT15" s="244">
        <v>3</v>
      </c>
      <c r="BU15" s="242">
        <v>15</v>
      </c>
      <c r="BV15" s="242">
        <v>5</v>
      </c>
      <c r="BW15" s="243">
        <v>13</v>
      </c>
      <c r="BX15" s="243">
        <v>1</v>
      </c>
      <c r="BY15" s="244">
        <v>0</v>
      </c>
      <c r="BZ15" s="243">
        <v>1</v>
      </c>
      <c r="CA15" s="243">
        <v>1</v>
      </c>
      <c r="CB15" s="243">
        <v>1</v>
      </c>
      <c r="CC15" s="244">
        <v>12</v>
      </c>
      <c r="CD15" s="243">
        <v>4</v>
      </c>
      <c r="CE15" s="243">
        <v>1</v>
      </c>
      <c r="CF15" s="244">
        <v>2</v>
      </c>
      <c r="CG15" s="245">
        <f t="shared" si="0"/>
        <v>15282</v>
      </c>
      <c r="CH15" s="246">
        <v>662</v>
      </c>
      <c r="CI15" s="247">
        <v>18</v>
      </c>
      <c r="CJ15" s="247">
        <v>0</v>
      </c>
      <c r="CK15" s="247">
        <v>522</v>
      </c>
      <c r="CL15" s="247">
        <v>32</v>
      </c>
      <c r="CM15" s="247">
        <v>4564</v>
      </c>
      <c r="CN15" s="248">
        <f t="shared" si="1"/>
        <v>5798</v>
      </c>
      <c r="CO15" s="248">
        <f t="shared" si="2"/>
        <v>21080</v>
      </c>
      <c r="CP15" s="249" t="s">
        <v>288</v>
      </c>
    </row>
    <row r="16" spans="1:94" ht="15" customHeight="1">
      <c r="A16" s="250" t="s">
        <v>289</v>
      </c>
      <c r="B16" s="266" t="s">
        <v>386</v>
      </c>
      <c r="C16" s="252">
        <v>4</v>
      </c>
      <c r="D16" s="253">
        <v>0</v>
      </c>
      <c r="E16" s="254">
        <v>269</v>
      </c>
      <c r="F16" s="253">
        <v>312</v>
      </c>
      <c r="G16" s="253">
        <v>21</v>
      </c>
      <c r="H16" s="253">
        <v>0</v>
      </c>
      <c r="I16" s="253">
        <v>2</v>
      </c>
      <c r="J16" s="254">
        <v>683</v>
      </c>
      <c r="K16" s="253">
        <v>1</v>
      </c>
      <c r="L16" s="253">
        <v>1</v>
      </c>
      <c r="M16" s="253">
        <v>0</v>
      </c>
      <c r="N16" s="253">
        <v>2</v>
      </c>
      <c r="O16" s="253">
        <v>0</v>
      </c>
      <c r="P16" s="253">
        <v>0</v>
      </c>
      <c r="Q16" s="253">
        <v>2</v>
      </c>
      <c r="R16" s="253">
        <v>2</v>
      </c>
      <c r="S16" s="253">
        <v>0</v>
      </c>
      <c r="T16" s="253">
        <v>3</v>
      </c>
      <c r="U16" s="253">
        <v>9</v>
      </c>
      <c r="V16" s="253">
        <v>0</v>
      </c>
      <c r="W16" s="253">
        <v>6</v>
      </c>
      <c r="X16" s="253">
        <v>32</v>
      </c>
      <c r="Y16" s="253">
        <v>538</v>
      </c>
      <c r="Z16" s="253">
        <v>1</v>
      </c>
      <c r="AA16" s="253">
        <v>2</v>
      </c>
      <c r="AB16" s="253">
        <v>5</v>
      </c>
      <c r="AC16" s="253">
        <v>5</v>
      </c>
      <c r="AD16" s="253">
        <v>45</v>
      </c>
      <c r="AE16" s="253">
        <v>1</v>
      </c>
      <c r="AF16" s="253">
        <v>0</v>
      </c>
      <c r="AG16" s="253">
        <v>0</v>
      </c>
      <c r="AH16" s="254">
        <v>2</v>
      </c>
      <c r="AI16" s="255">
        <v>813</v>
      </c>
      <c r="AJ16" s="253">
        <v>0</v>
      </c>
      <c r="AK16" s="254">
        <v>1</v>
      </c>
      <c r="AL16" s="253">
        <v>6</v>
      </c>
      <c r="AM16" s="253">
        <v>29</v>
      </c>
      <c r="AN16" s="254">
        <v>5</v>
      </c>
      <c r="AO16" s="253">
        <v>1</v>
      </c>
      <c r="AP16" s="254">
        <v>15</v>
      </c>
      <c r="AQ16" s="253">
        <v>168</v>
      </c>
      <c r="AR16" s="253">
        <v>0</v>
      </c>
      <c r="AS16" s="253">
        <v>0</v>
      </c>
      <c r="AT16" s="253">
        <v>15</v>
      </c>
      <c r="AU16" s="254">
        <v>0</v>
      </c>
      <c r="AV16" s="253">
        <v>0</v>
      </c>
      <c r="AW16" s="254">
        <v>1</v>
      </c>
      <c r="AX16" s="253">
        <v>0</v>
      </c>
      <c r="AY16" s="253">
        <v>0</v>
      </c>
      <c r="AZ16" s="253">
        <v>0</v>
      </c>
      <c r="BA16" s="253">
        <v>0</v>
      </c>
      <c r="BB16" s="253">
        <v>0</v>
      </c>
      <c r="BC16" s="254">
        <v>0</v>
      </c>
      <c r="BD16" s="253">
        <v>0</v>
      </c>
      <c r="BE16" s="253">
        <v>0</v>
      </c>
      <c r="BF16" s="254">
        <v>0</v>
      </c>
      <c r="BG16" s="256">
        <v>4</v>
      </c>
      <c r="BH16" s="257">
        <v>0</v>
      </c>
      <c r="BI16" s="257">
        <v>0</v>
      </c>
      <c r="BJ16" s="257">
        <v>1141</v>
      </c>
      <c r="BK16" s="257">
        <v>0</v>
      </c>
      <c r="BL16" s="257">
        <v>0</v>
      </c>
      <c r="BM16" s="257">
        <v>1</v>
      </c>
      <c r="BN16" s="258">
        <v>0</v>
      </c>
      <c r="BO16" s="257">
        <v>0</v>
      </c>
      <c r="BP16" s="257">
        <v>0</v>
      </c>
      <c r="BQ16" s="257">
        <v>2</v>
      </c>
      <c r="BR16" s="257">
        <v>0</v>
      </c>
      <c r="BS16" s="257">
        <v>0</v>
      </c>
      <c r="BT16" s="258">
        <v>1</v>
      </c>
      <c r="BU16" s="256">
        <v>5</v>
      </c>
      <c r="BV16" s="256">
        <v>0</v>
      </c>
      <c r="BW16" s="257">
        <v>1</v>
      </c>
      <c r="BX16" s="257">
        <v>0</v>
      </c>
      <c r="BY16" s="258">
        <v>0</v>
      </c>
      <c r="BZ16" s="257">
        <v>0</v>
      </c>
      <c r="CA16" s="257">
        <v>0</v>
      </c>
      <c r="CB16" s="257">
        <v>0</v>
      </c>
      <c r="CC16" s="258">
        <v>0</v>
      </c>
      <c r="CD16" s="257">
        <v>0</v>
      </c>
      <c r="CE16" s="257">
        <v>0</v>
      </c>
      <c r="CF16" s="258">
        <v>0</v>
      </c>
      <c r="CG16" s="259">
        <f t="shared" si="0"/>
        <v>4157</v>
      </c>
      <c r="CH16" s="260">
        <v>62</v>
      </c>
      <c r="CI16" s="261">
        <v>2</v>
      </c>
      <c r="CJ16" s="261">
        <v>0</v>
      </c>
      <c r="CK16" s="261">
        <v>38</v>
      </c>
      <c r="CL16" s="261">
        <v>-16</v>
      </c>
      <c r="CM16" s="261">
        <v>116</v>
      </c>
      <c r="CN16" s="262">
        <f t="shared" si="1"/>
        <v>202</v>
      </c>
      <c r="CO16" s="262">
        <f t="shared" si="2"/>
        <v>4359</v>
      </c>
      <c r="CP16" s="263" t="s">
        <v>289</v>
      </c>
    </row>
    <row r="17" spans="1:94" ht="15" customHeight="1">
      <c r="A17" s="237" t="s">
        <v>290</v>
      </c>
      <c r="B17" s="238" t="s">
        <v>72</v>
      </c>
      <c r="C17" s="239">
        <v>30602</v>
      </c>
      <c r="D17" s="239">
        <v>87</v>
      </c>
      <c r="E17" s="240">
        <v>77</v>
      </c>
      <c r="F17" s="239">
        <v>68</v>
      </c>
      <c r="G17" s="239">
        <v>0</v>
      </c>
      <c r="H17" s="239">
        <v>10</v>
      </c>
      <c r="I17" s="239">
        <v>186</v>
      </c>
      <c r="J17" s="240">
        <v>19</v>
      </c>
      <c r="K17" s="239">
        <v>41527</v>
      </c>
      <c r="L17" s="239">
        <v>5448</v>
      </c>
      <c r="M17" s="239">
        <v>25</v>
      </c>
      <c r="N17" s="239">
        <v>498</v>
      </c>
      <c r="O17" s="239">
        <v>37</v>
      </c>
      <c r="P17" s="239">
        <v>20</v>
      </c>
      <c r="Q17" s="239">
        <v>491</v>
      </c>
      <c r="R17" s="239">
        <v>377</v>
      </c>
      <c r="S17" s="239">
        <v>69</v>
      </c>
      <c r="T17" s="239">
        <v>678</v>
      </c>
      <c r="U17" s="239">
        <v>3363</v>
      </c>
      <c r="V17" s="239">
        <v>201</v>
      </c>
      <c r="W17" s="239">
        <v>2423</v>
      </c>
      <c r="X17" s="239">
        <v>430</v>
      </c>
      <c r="Y17" s="239">
        <v>272</v>
      </c>
      <c r="Z17" s="239">
        <v>551</v>
      </c>
      <c r="AA17" s="239">
        <v>484</v>
      </c>
      <c r="AB17" s="239">
        <v>544</v>
      </c>
      <c r="AC17" s="239">
        <v>651</v>
      </c>
      <c r="AD17" s="239">
        <v>1551</v>
      </c>
      <c r="AE17" s="239">
        <v>64</v>
      </c>
      <c r="AF17" s="239">
        <v>84</v>
      </c>
      <c r="AG17" s="239">
        <v>247</v>
      </c>
      <c r="AH17" s="240">
        <v>112</v>
      </c>
      <c r="AI17" s="241">
        <v>626</v>
      </c>
      <c r="AJ17" s="239">
        <v>57</v>
      </c>
      <c r="AK17" s="240">
        <v>229</v>
      </c>
      <c r="AL17" s="239">
        <v>233</v>
      </c>
      <c r="AM17" s="239">
        <v>253</v>
      </c>
      <c r="AN17" s="240">
        <v>135</v>
      </c>
      <c r="AO17" s="239">
        <v>178</v>
      </c>
      <c r="AP17" s="240">
        <v>5136</v>
      </c>
      <c r="AQ17" s="239">
        <v>252</v>
      </c>
      <c r="AR17" s="239">
        <v>2</v>
      </c>
      <c r="AS17" s="239">
        <v>10</v>
      </c>
      <c r="AT17" s="239">
        <v>288</v>
      </c>
      <c r="AU17" s="240">
        <v>10</v>
      </c>
      <c r="AV17" s="239">
        <v>1648</v>
      </c>
      <c r="AW17" s="240">
        <v>11395</v>
      </c>
      <c r="AX17" s="239">
        <v>50</v>
      </c>
      <c r="AY17" s="239">
        <v>5</v>
      </c>
      <c r="AZ17" s="239">
        <v>2</v>
      </c>
      <c r="BA17" s="239">
        <v>42</v>
      </c>
      <c r="BB17" s="239">
        <v>89</v>
      </c>
      <c r="BC17" s="240">
        <v>20</v>
      </c>
      <c r="BD17" s="239">
        <v>146</v>
      </c>
      <c r="BE17" s="239">
        <v>16</v>
      </c>
      <c r="BF17" s="240">
        <v>5</v>
      </c>
      <c r="BG17" s="242">
        <v>1254</v>
      </c>
      <c r="BH17" s="243">
        <v>80</v>
      </c>
      <c r="BI17" s="243">
        <v>58</v>
      </c>
      <c r="BJ17" s="243">
        <v>233</v>
      </c>
      <c r="BK17" s="243">
        <v>235</v>
      </c>
      <c r="BL17" s="243">
        <v>53</v>
      </c>
      <c r="BM17" s="243">
        <v>76</v>
      </c>
      <c r="BN17" s="244">
        <v>23</v>
      </c>
      <c r="BO17" s="243">
        <v>31</v>
      </c>
      <c r="BP17" s="243">
        <v>25</v>
      </c>
      <c r="BQ17" s="243">
        <v>85</v>
      </c>
      <c r="BR17" s="243">
        <v>31</v>
      </c>
      <c r="BS17" s="243">
        <v>87</v>
      </c>
      <c r="BT17" s="244">
        <v>801</v>
      </c>
      <c r="BU17" s="242">
        <v>507</v>
      </c>
      <c r="BV17" s="242">
        <v>1536</v>
      </c>
      <c r="BW17" s="243">
        <v>1678</v>
      </c>
      <c r="BX17" s="243">
        <v>445</v>
      </c>
      <c r="BY17" s="244">
        <v>270</v>
      </c>
      <c r="BZ17" s="243">
        <v>22</v>
      </c>
      <c r="CA17" s="243">
        <v>112</v>
      </c>
      <c r="CB17" s="243">
        <v>32</v>
      </c>
      <c r="CC17" s="244">
        <v>155</v>
      </c>
      <c r="CD17" s="243">
        <v>215</v>
      </c>
      <c r="CE17" s="243">
        <v>17</v>
      </c>
      <c r="CF17" s="244">
        <v>43</v>
      </c>
      <c r="CG17" s="245">
        <f t="shared" si="0"/>
        <v>120127</v>
      </c>
      <c r="CH17" s="246">
        <v>176289</v>
      </c>
      <c r="CI17" s="247">
        <v>299</v>
      </c>
      <c r="CJ17" s="247">
        <v>137</v>
      </c>
      <c r="CK17" s="247">
        <v>1586</v>
      </c>
      <c r="CL17" s="247">
        <v>1838</v>
      </c>
      <c r="CM17" s="247">
        <v>124920</v>
      </c>
      <c r="CN17" s="248">
        <f t="shared" si="1"/>
        <v>305069</v>
      </c>
      <c r="CO17" s="248">
        <f t="shared" si="2"/>
        <v>425196</v>
      </c>
      <c r="CP17" s="249" t="s">
        <v>290</v>
      </c>
    </row>
    <row r="18" spans="1:94" ht="15" customHeight="1">
      <c r="A18" s="237" t="s">
        <v>291</v>
      </c>
      <c r="B18" s="238" t="s">
        <v>388</v>
      </c>
      <c r="C18" s="239">
        <v>1184</v>
      </c>
      <c r="D18" s="239">
        <v>10</v>
      </c>
      <c r="E18" s="240">
        <v>0</v>
      </c>
      <c r="F18" s="239">
        <v>4</v>
      </c>
      <c r="G18" s="239">
        <v>0</v>
      </c>
      <c r="H18" s="239">
        <v>0</v>
      </c>
      <c r="I18" s="239">
        <v>3</v>
      </c>
      <c r="J18" s="240">
        <v>0</v>
      </c>
      <c r="K18" s="239">
        <v>1091</v>
      </c>
      <c r="L18" s="239">
        <v>4038</v>
      </c>
      <c r="M18" s="239">
        <v>12</v>
      </c>
      <c r="N18" s="239">
        <v>24</v>
      </c>
      <c r="O18" s="239">
        <v>4</v>
      </c>
      <c r="P18" s="239">
        <v>5</v>
      </c>
      <c r="Q18" s="239">
        <v>17</v>
      </c>
      <c r="R18" s="239">
        <v>20</v>
      </c>
      <c r="S18" s="239">
        <v>10</v>
      </c>
      <c r="T18" s="239">
        <v>3</v>
      </c>
      <c r="U18" s="239">
        <v>39</v>
      </c>
      <c r="V18" s="239">
        <v>21</v>
      </c>
      <c r="W18" s="239">
        <v>103</v>
      </c>
      <c r="X18" s="239">
        <v>35</v>
      </c>
      <c r="Y18" s="239">
        <v>34</v>
      </c>
      <c r="Z18" s="239">
        <v>76</v>
      </c>
      <c r="AA18" s="239">
        <v>114</v>
      </c>
      <c r="AB18" s="239">
        <v>54</v>
      </c>
      <c r="AC18" s="239">
        <v>82</v>
      </c>
      <c r="AD18" s="239">
        <v>382</v>
      </c>
      <c r="AE18" s="239">
        <v>13</v>
      </c>
      <c r="AF18" s="239">
        <v>18</v>
      </c>
      <c r="AG18" s="239">
        <v>19</v>
      </c>
      <c r="AH18" s="240">
        <v>24</v>
      </c>
      <c r="AI18" s="241">
        <v>42</v>
      </c>
      <c r="AJ18" s="239">
        <v>8</v>
      </c>
      <c r="AK18" s="240">
        <v>18</v>
      </c>
      <c r="AL18" s="239">
        <v>22</v>
      </c>
      <c r="AM18" s="239">
        <v>20</v>
      </c>
      <c r="AN18" s="240">
        <v>33</v>
      </c>
      <c r="AO18" s="239">
        <v>42</v>
      </c>
      <c r="AP18" s="240">
        <v>600</v>
      </c>
      <c r="AQ18" s="239">
        <v>53</v>
      </c>
      <c r="AR18" s="239">
        <v>0</v>
      </c>
      <c r="AS18" s="239">
        <v>2</v>
      </c>
      <c r="AT18" s="239">
        <v>38</v>
      </c>
      <c r="AU18" s="240">
        <v>4</v>
      </c>
      <c r="AV18" s="239">
        <v>665</v>
      </c>
      <c r="AW18" s="240">
        <v>4442</v>
      </c>
      <c r="AX18" s="239">
        <v>18</v>
      </c>
      <c r="AY18" s="239">
        <v>2</v>
      </c>
      <c r="AZ18" s="239">
        <v>1</v>
      </c>
      <c r="BA18" s="239">
        <v>18</v>
      </c>
      <c r="BB18" s="239">
        <v>127</v>
      </c>
      <c r="BC18" s="240">
        <v>11</v>
      </c>
      <c r="BD18" s="239">
        <v>147</v>
      </c>
      <c r="BE18" s="239">
        <v>13</v>
      </c>
      <c r="BF18" s="240">
        <v>4</v>
      </c>
      <c r="BG18" s="242">
        <v>117</v>
      </c>
      <c r="BH18" s="243">
        <v>32</v>
      </c>
      <c r="BI18" s="243">
        <v>54</v>
      </c>
      <c r="BJ18" s="243">
        <v>62</v>
      </c>
      <c r="BK18" s="243">
        <v>52</v>
      </c>
      <c r="BL18" s="243">
        <v>96</v>
      </c>
      <c r="BM18" s="243">
        <v>27</v>
      </c>
      <c r="BN18" s="244">
        <v>1</v>
      </c>
      <c r="BO18" s="243">
        <v>7</v>
      </c>
      <c r="BP18" s="243">
        <v>11</v>
      </c>
      <c r="BQ18" s="243">
        <v>53</v>
      </c>
      <c r="BR18" s="243">
        <v>4</v>
      </c>
      <c r="BS18" s="243">
        <v>7</v>
      </c>
      <c r="BT18" s="244">
        <v>25</v>
      </c>
      <c r="BU18" s="242">
        <v>736</v>
      </c>
      <c r="BV18" s="242">
        <v>152</v>
      </c>
      <c r="BW18" s="243">
        <v>124</v>
      </c>
      <c r="BX18" s="243">
        <v>166</v>
      </c>
      <c r="BY18" s="244">
        <v>30</v>
      </c>
      <c r="BZ18" s="243">
        <v>2</v>
      </c>
      <c r="CA18" s="243">
        <v>5</v>
      </c>
      <c r="CB18" s="243">
        <v>13</v>
      </c>
      <c r="CC18" s="244">
        <v>45</v>
      </c>
      <c r="CD18" s="243">
        <v>87</v>
      </c>
      <c r="CE18" s="243">
        <v>12</v>
      </c>
      <c r="CF18" s="244">
        <v>3</v>
      </c>
      <c r="CG18" s="245">
        <f t="shared" si="0"/>
        <v>15692</v>
      </c>
      <c r="CH18" s="246">
        <v>61075</v>
      </c>
      <c r="CI18" s="247">
        <v>34</v>
      </c>
      <c r="CJ18" s="247">
        <v>1</v>
      </c>
      <c r="CK18" s="247">
        <v>452</v>
      </c>
      <c r="CL18" s="247">
        <v>210</v>
      </c>
      <c r="CM18" s="247">
        <v>21063</v>
      </c>
      <c r="CN18" s="248">
        <f t="shared" si="1"/>
        <v>82835</v>
      </c>
      <c r="CO18" s="248">
        <f t="shared" si="2"/>
        <v>98527</v>
      </c>
      <c r="CP18" s="249" t="s">
        <v>291</v>
      </c>
    </row>
    <row r="19" spans="1:94" ht="15" customHeight="1">
      <c r="A19" s="237" t="s">
        <v>292</v>
      </c>
      <c r="B19" s="238" t="s">
        <v>389</v>
      </c>
      <c r="C19" s="239">
        <v>64</v>
      </c>
      <c r="D19" s="239">
        <v>11</v>
      </c>
      <c r="E19" s="240">
        <v>0</v>
      </c>
      <c r="F19" s="239">
        <v>8</v>
      </c>
      <c r="G19" s="239">
        <v>0</v>
      </c>
      <c r="H19" s="239">
        <v>0</v>
      </c>
      <c r="I19" s="239">
        <v>2</v>
      </c>
      <c r="J19" s="240">
        <v>0</v>
      </c>
      <c r="K19" s="239">
        <v>191</v>
      </c>
      <c r="L19" s="239">
        <v>36</v>
      </c>
      <c r="M19" s="239">
        <v>44</v>
      </c>
      <c r="N19" s="239">
        <v>29</v>
      </c>
      <c r="O19" s="239">
        <v>7</v>
      </c>
      <c r="P19" s="239">
        <v>3</v>
      </c>
      <c r="Q19" s="239">
        <v>25</v>
      </c>
      <c r="R19" s="239">
        <v>33</v>
      </c>
      <c r="S19" s="239">
        <v>16</v>
      </c>
      <c r="T19" s="239">
        <v>4</v>
      </c>
      <c r="U19" s="239">
        <v>64</v>
      </c>
      <c r="V19" s="239">
        <v>27</v>
      </c>
      <c r="W19" s="239">
        <v>115</v>
      </c>
      <c r="X19" s="239">
        <v>42</v>
      </c>
      <c r="Y19" s="239">
        <v>40</v>
      </c>
      <c r="Z19" s="239">
        <v>100</v>
      </c>
      <c r="AA19" s="239">
        <v>130</v>
      </c>
      <c r="AB19" s="239">
        <v>69</v>
      </c>
      <c r="AC19" s="239">
        <v>111</v>
      </c>
      <c r="AD19" s="239">
        <v>431</v>
      </c>
      <c r="AE19" s="239">
        <v>15</v>
      </c>
      <c r="AF19" s="239">
        <v>17</v>
      </c>
      <c r="AG19" s="239">
        <v>22</v>
      </c>
      <c r="AH19" s="240">
        <v>17</v>
      </c>
      <c r="AI19" s="241">
        <v>41</v>
      </c>
      <c r="AJ19" s="239">
        <v>7</v>
      </c>
      <c r="AK19" s="240">
        <v>21</v>
      </c>
      <c r="AL19" s="239">
        <v>21</v>
      </c>
      <c r="AM19" s="239">
        <v>25</v>
      </c>
      <c r="AN19" s="240">
        <v>32</v>
      </c>
      <c r="AO19" s="239">
        <v>63</v>
      </c>
      <c r="AP19" s="240">
        <v>775</v>
      </c>
      <c r="AQ19" s="239">
        <v>49</v>
      </c>
      <c r="AR19" s="239">
        <v>0</v>
      </c>
      <c r="AS19" s="239">
        <v>4</v>
      </c>
      <c r="AT19" s="239">
        <v>9</v>
      </c>
      <c r="AU19" s="240">
        <v>1</v>
      </c>
      <c r="AV19" s="239">
        <v>15</v>
      </c>
      <c r="AW19" s="240">
        <v>31</v>
      </c>
      <c r="AX19" s="239">
        <v>21</v>
      </c>
      <c r="AY19" s="239">
        <v>1</v>
      </c>
      <c r="AZ19" s="239">
        <v>1</v>
      </c>
      <c r="BA19" s="239">
        <v>15</v>
      </c>
      <c r="BB19" s="239">
        <v>34</v>
      </c>
      <c r="BC19" s="240">
        <v>3</v>
      </c>
      <c r="BD19" s="239">
        <v>14</v>
      </c>
      <c r="BE19" s="239">
        <v>4</v>
      </c>
      <c r="BF19" s="240">
        <v>1</v>
      </c>
      <c r="BG19" s="242">
        <v>48</v>
      </c>
      <c r="BH19" s="243">
        <v>9</v>
      </c>
      <c r="BI19" s="243">
        <v>8</v>
      </c>
      <c r="BJ19" s="243">
        <v>57</v>
      </c>
      <c r="BK19" s="243">
        <v>6</v>
      </c>
      <c r="BL19" s="243">
        <v>6</v>
      </c>
      <c r="BM19" s="243">
        <v>5</v>
      </c>
      <c r="BN19" s="244">
        <v>1</v>
      </c>
      <c r="BO19" s="243">
        <v>8</v>
      </c>
      <c r="BP19" s="243">
        <v>8</v>
      </c>
      <c r="BQ19" s="243">
        <v>30</v>
      </c>
      <c r="BR19" s="243">
        <v>2</v>
      </c>
      <c r="BS19" s="243">
        <v>3</v>
      </c>
      <c r="BT19" s="244">
        <v>13</v>
      </c>
      <c r="BU19" s="242">
        <v>10</v>
      </c>
      <c r="BV19" s="242">
        <v>10</v>
      </c>
      <c r="BW19" s="243">
        <v>31</v>
      </c>
      <c r="BX19" s="243">
        <v>2</v>
      </c>
      <c r="BY19" s="244">
        <v>1</v>
      </c>
      <c r="BZ19" s="243">
        <v>1</v>
      </c>
      <c r="CA19" s="243">
        <v>1</v>
      </c>
      <c r="CB19" s="243">
        <v>2</v>
      </c>
      <c r="CC19" s="244">
        <v>8</v>
      </c>
      <c r="CD19" s="243">
        <v>3</v>
      </c>
      <c r="CE19" s="243">
        <v>7</v>
      </c>
      <c r="CF19" s="244">
        <v>2</v>
      </c>
      <c r="CG19" s="245">
        <f t="shared" si="0"/>
        <v>3143</v>
      </c>
      <c r="CH19" s="246">
        <v>10938</v>
      </c>
      <c r="CI19" s="247">
        <v>36</v>
      </c>
      <c r="CJ19" s="247">
        <v>1</v>
      </c>
      <c r="CK19" s="247">
        <v>312</v>
      </c>
      <c r="CL19" s="247">
        <v>-1389</v>
      </c>
      <c r="CM19" s="247">
        <v>4427</v>
      </c>
      <c r="CN19" s="248">
        <f t="shared" si="1"/>
        <v>14325</v>
      </c>
      <c r="CO19" s="248">
        <f t="shared" si="2"/>
        <v>17468</v>
      </c>
      <c r="CP19" s="249" t="s">
        <v>292</v>
      </c>
    </row>
    <row r="20" spans="1:94" ht="15" customHeight="1">
      <c r="A20" s="237" t="s">
        <v>293</v>
      </c>
      <c r="B20" s="238" t="s">
        <v>390</v>
      </c>
      <c r="C20" s="239">
        <v>117</v>
      </c>
      <c r="D20" s="239">
        <v>35</v>
      </c>
      <c r="E20" s="240">
        <v>0</v>
      </c>
      <c r="F20" s="239">
        <v>47</v>
      </c>
      <c r="G20" s="239">
        <v>0</v>
      </c>
      <c r="H20" s="239">
        <v>1</v>
      </c>
      <c r="I20" s="239">
        <v>7</v>
      </c>
      <c r="J20" s="240">
        <v>0</v>
      </c>
      <c r="K20" s="239">
        <v>185</v>
      </c>
      <c r="L20" s="239">
        <v>62</v>
      </c>
      <c r="M20" s="239">
        <v>2</v>
      </c>
      <c r="N20" s="239">
        <v>11526</v>
      </c>
      <c r="O20" s="239">
        <v>783</v>
      </c>
      <c r="P20" s="239">
        <v>43</v>
      </c>
      <c r="Q20" s="239">
        <v>38</v>
      </c>
      <c r="R20" s="239">
        <v>183</v>
      </c>
      <c r="S20" s="239">
        <v>92</v>
      </c>
      <c r="T20" s="239">
        <v>1</v>
      </c>
      <c r="U20" s="239">
        <v>451</v>
      </c>
      <c r="V20" s="239">
        <v>1317</v>
      </c>
      <c r="W20" s="239">
        <v>2403</v>
      </c>
      <c r="X20" s="239">
        <v>200</v>
      </c>
      <c r="Y20" s="239">
        <v>40</v>
      </c>
      <c r="Z20" s="239">
        <v>602</v>
      </c>
      <c r="AA20" s="239">
        <v>343</v>
      </c>
      <c r="AB20" s="239">
        <v>482</v>
      </c>
      <c r="AC20" s="239">
        <v>778</v>
      </c>
      <c r="AD20" s="239">
        <v>13426</v>
      </c>
      <c r="AE20" s="239">
        <v>254</v>
      </c>
      <c r="AF20" s="239">
        <v>1062</v>
      </c>
      <c r="AG20" s="239">
        <v>760</v>
      </c>
      <c r="AH20" s="240">
        <v>35</v>
      </c>
      <c r="AI20" s="241">
        <v>71</v>
      </c>
      <c r="AJ20" s="239">
        <v>16</v>
      </c>
      <c r="AK20" s="240">
        <v>33</v>
      </c>
      <c r="AL20" s="239">
        <v>48</v>
      </c>
      <c r="AM20" s="239">
        <v>46</v>
      </c>
      <c r="AN20" s="240">
        <v>301</v>
      </c>
      <c r="AO20" s="239">
        <v>29</v>
      </c>
      <c r="AP20" s="240">
        <v>1766</v>
      </c>
      <c r="AQ20" s="239">
        <v>85</v>
      </c>
      <c r="AR20" s="239">
        <v>0</v>
      </c>
      <c r="AS20" s="239">
        <v>1</v>
      </c>
      <c r="AT20" s="239">
        <v>61</v>
      </c>
      <c r="AU20" s="240">
        <v>5</v>
      </c>
      <c r="AV20" s="239">
        <v>104</v>
      </c>
      <c r="AW20" s="240">
        <v>31</v>
      </c>
      <c r="AX20" s="239">
        <v>67</v>
      </c>
      <c r="AY20" s="239">
        <v>18</v>
      </c>
      <c r="AZ20" s="239">
        <v>9</v>
      </c>
      <c r="BA20" s="239">
        <v>8</v>
      </c>
      <c r="BB20" s="239">
        <v>32</v>
      </c>
      <c r="BC20" s="240">
        <v>2</v>
      </c>
      <c r="BD20" s="239">
        <v>17</v>
      </c>
      <c r="BE20" s="239">
        <v>16</v>
      </c>
      <c r="BF20" s="240">
        <v>4</v>
      </c>
      <c r="BG20" s="242">
        <v>526</v>
      </c>
      <c r="BH20" s="243">
        <v>30</v>
      </c>
      <c r="BI20" s="243">
        <v>57</v>
      </c>
      <c r="BJ20" s="243">
        <v>37</v>
      </c>
      <c r="BK20" s="243">
        <v>35</v>
      </c>
      <c r="BL20" s="243">
        <v>50</v>
      </c>
      <c r="BM20" s="243">
        <v>61</v>
      </c>
      <c r="BN20" s="244">
        <v>6</v>
      </c>
      <c r="BO20" s="243">
        <v>25</v>
      </c>
      <c r="BP20" s="243">
        <v>35</v>
      </c>
      <c r="BQ20" s="243">
        <v>10</v>
      </c>
      <c r="BR20" s="243">
        <v>15</v>
      </c>
      <c r="BS20" s="243">
        <v>9</v>
      </c>
      <c r="BT20" s="244">
        <v>54</v>
      </c>
      <c r="BU20" s="242">
        <v>32</v>
      </c>
      <c r="BV20" s="242">
        <v>47</v>
      </c>
      <c r="BW20" s="243">
        <v>245</v>
      </c>
      <c r="BX20" s="243">
        <v>52</v>
      </c>
      <c r="BY20" s="244">
        <v>28</v>
      </c>
      <c r="BZ20" s="243">
        <v>14</v>
      </c>
      <c r="CA20" s="243">
        <v>7</v>
      </c>
      <c r="CB20" s="243">
        <v>5</v>
      </c>
      <c r="CC20" s="244">
        <v>48</v>
      </c>
      <c r="CD20" s="243">
        <v>9</v>
      </c>
      <c r="CE20" s="243">
        <v>54</v>
      </c>
      <c r="CF20" s="244">
        <v>76</v>
      </c>
      <c r="CG20" s="245">
        <f t="shared" si="0"/>
        <v>39612</v>
      </c>
      <c r="CH20" s="246">
        <v>4056</v>
      </c>
      <c r="CI20" s="247">
        <v>125</v>
      </c>
      <c r="CJ20" s="247">
        <v>1</v>
      </c>
      <c r="CK20" s="247">
        <v>414</v>
      </c>
      <c r="CL20" s="247">
        <v>1062</v>
      </c>
      <c r="CM20" s="247">
        <v>46303</v>
      </c>
      <c r="CN20" s="248">
        <f t="shared" si="1"/>
        <v>51961</v>
      </c>
      <c r="CO20" s="248">
        <f t="shared" si="2"/>
        <v>91573</v>
      </c>
      <c r="CP20" s="249" t="s">
        <v>293</v>
      </c>
    </row>
    <row r="21" spans="1:94" ht="15" customHeight="1">
      <c r="A21" s="237" t="s">
        <v>294</v>
      </c>
      <c r="B21" s="238" t="s">
        <v>391</v>
      </c>
      <c r="C21" s="239">
        <v>686</v>
      </c>
      <c r="D21" s="239">
        <v>790</v>
      </c>
      <c r="E21" s="240">
        <v>6</v>
      </c>
      <c r="F21" s="239">
        <v>174</v>
      </c>
      <c r="G21" s="239">
        <v>1</v>
      </c>
      <c r="H21" s="239">
        <v>14</v>
      </c>
      <c r="I21" s="239">
        <v>6</v>
      </c>
      <c r="J21" s="240">
        <v>0</v>
      </c>
      <c r="K21" s="239">
        <v>102</v>
      </c>
      <c r="L21" s="239">
        <v>129</v>
      </c>
      <c r="M21" s="239">
        <v>13</v>
      </c>
      <c r="N21" s="239">
        <v>606</v>
      </c>
      <c r="O21" s="239">
        <v>4004</v>
      </c>
      <c r="P21" s="239">
        <v>15</v>
      </c>
      <c r="Q21" s="239">
        <v>43</v>
      </c>
      <c r="R21" s="239">
        <v>61</v>
      </c>
      <c r="S21" s="239">
        <v>12</v>
      </c>
      <c r="T21" s="239">
        <v>5</v>
      </c>
      <c r="U21" s="239">
        <v>90</v>
      </c>
      <c r="V21" s="239">
        <v>34</v>
      </c>
      <c r="W21" s="239">
        <v>858</v>
      </c>
      <c r="X21" s="239">
        <v>234</v>
      </c>
      <c r="Y21" s="239">
        <v>76</v>
      </c>
      <c r="Z21" s="239">
        <v>220</v>
      </c>
      <c r="AA21" s="239">
        <v>261</v>
      </c>
      <c r="AB21" s="239">
        <v>261</v>
      </c>
      <c r="AC21" s="239">
        <v>533</v>
      </c>
      <c r="AD21" s="239">
        <v>715</v>
      </c>
      <c r="AE21" s="239">
        <v>8</v>
      </c>
      <c r="AF21" s="239">
        <v>38</v>
      </c>
      <c r="AG21" s="239">
        <v>31</v>
      </c>
      <c r="AH21" s="240">
        <v>107</v>
      </c>
      <c r="AI21" s="241">
        <v>1649</v>
      </c>
      <c r="AJ21" s="239">
        <v>288</v>
      </c>
      <c r="AK21" s="240">
        <v>376</v>
      </c>
      <c r="AL21" s="239">
        <v>61</v>
      </c>
      <c r="AM21" s="239">
        <v>455</v>
      </c>
      <c r="AN21" s="240">
        <v>64</v>
      </c>
      <c r="AO21" s="239">
        <v>232</v>
      </c>
      <c r="AP21" s="240">
        <v>2079</v>
      </c>
      <c r="AQ21" s="239">
        <v>855</v>
      </c>
      <c r="AR21" s="239">
        <v>4</v>
      </c>
      <c r="AS21" s="239">
        <v>3</v>
      </c>
      <c r="AT21" s="239">
        <v>50</v>
      </c>
      <c r="AU21" s="240">
        <v>93</v>
      </c>
      <c r="AV21" s="239">
        <v>167</v>
      </c>
      <c r="AW21" s="240">
        <v>445</v>
      </c>
      <c r="AX21" s="239">
        <v>7</v>
      </c>
      <c r="AY21" s="239">
        <v>464</v>
      </c>
      <c r="AZ21" s="239">
        <v>324</v>
      </c>
      <c r="BA21" s="239">
        <v>36</v>
      </c>
      <c r="BB21" s="239">
        <v>65</v>
      </c>
      <c r="BC21" s="240">
        <v>5</v>
      </c>
      <c r="BD21" s="239">
        <v>4</v>
      </c>
      <c r="BE21" s="239">
        <v>2</v>
      </c>
      <c r="BF21" s="240">
        <v>0</v>
      </c>
      <c r="BG21" s="242">
        <v>361</v>
      </c>
      <c r="BH21" s="243">
        <v>119</v>
      </c>
      <c r="BI21" s="243">
        <v>96</v>
      </c>
      <c r="BJ21" s="243">
        <v>73</v>
      </c>
      <c r="BK21" s="243">
        <v>213</v>
      </c>
      <c r="BL21" s="243">
        <v>30</v>
      </c>
      <c r="BM21" s="243">
        <v>39</v>
      </c>
      <c r="BN21" s="244">
        <v>31</v>
      </c>
      <c r="BO21" s="243">
        <v>715</v>
      </c>
      <c r="BP21" s="243">
        <v>1014</v>
      </c>
      <c r="BQ21" s="243">
        <v>71</v>
      </c>
      <c r="BR21" s="243">
        <v>415</v>
      </c>
      <c r="BS21" s="243">
        <v>194</v>
      </c>
      <c r="BT21" s="244">
        <v>470</v>
      </c>
      <c r="BU21" s="242">
        <v>679</v>
      </c>
      <c r="BV21" s="242">
        <v>186</v>
      </c>
      <c r="BW21" s="243">
        <v>3593</v>
      </c>
      <c r="BX21" s="243">
        <v>188</v>
      </c>
      <c r="BY21" s="244">
        <v>91</v>
      </c>
      <c r="BZ21" s="243">
        <v>414</v>
      </c>
      <c r="CA21" s="243">
        <v>40</v>
      </c>
      <c r="CB21" s="243">
        <v>49</v>
      </c>
      <c r="CC21" s="244">
        <v>576</v>
      </c>
      <c r="CD21" s="243">
        <v>25</v>
      </c>
      <c r="CE21" s="243">
        <v>79</v>
      </c>
      <c r="CF21" s="244">
        <v>326</v>
      </c>
      <c r="CG21" s="245">
        <f t="shared" si="0"/>
        <v>27948</v>
      </c>
      <c r="CH21" s="246">
        <v>14230</v>
      </c>
      <c r="CI21" s="247">
        <v>276</v>
      </c>
      <c r="CJ21" s="247">
        <v>22</v>
      </c>
      <c r="CK21" s="247">
        <v>133</v>
      </c>
      <c r="CL21" s="247">
        <v>1576</v>
      </c>
      <c r="CM21" s="247">
        <v>17421</v>
      </c>
      <c r="CN21" s="248">
        <f t="shared" si="1"/>
        <v>33658</v>
      </c>
      <c r="CO21" s="248">
        <f t="shared" si="2"/>
        <v>61606</v>
      </c>
      <c r="CP21" s="249" t="s">
        <v>294</v>
      </c>
    </row>
    <row r="22" spans="1:94" ht="15" customHeight="1">
      <c r="A22" s="237" t="s">
        <v>295</v>
      </c>
      <c r="B22" s="238" t="s">
        <v>458</v>
      </c>
      <c r="C22" s="239">
        <v>76</v>
      </c>
      <c r="D22" s="239">
        <v>101</v>
      </c>
      <c r="E22" s="240">
        <v>3</v>
      </c>
      <c r="F22" s="239">
        <v>189</v>
      </c>
      <c r="G22" s="239">
        <v>0</v>
      </c>
      <c r="H22" s="239">
        <v>17</v>
      </c>
      <c r="I22" s="239">
        <v>18</v>
      </c>
      <c r="J22" s="240">
        <v>1</v>
      </c>
      <c r="K22" s="239">
        <v>167</v>
      </c>
      <c r="L22" s="239">
        <v>8</v>
      </c>
      <c r="M22" s="239">
        <v>9</v>
      </c>
      <c r="N22" s="239">
        <v>156</v>
      </c>
      <c r="O22" s="239">
        <v>39</v>
      </c>
      <c r="P22" s="239">
        <v>1762</v>
      </c>
      <c r="Q22" s="239">
        <v>52</v>
      </c>
      <c r="R22" s="239">
        <v>41</v>
      </c>
      <c r="S22" s="239">
        <v>3</v>
      </c>
      <c r="T22" s="239">
        <v>57</v>
      </c>
      <c r="U22" s="239">
        <v>185</v>
      </c>
      <c r="V22" s="239">
        <v>35</v>
      </c>
      <c r="W22" s="239">
        <v>2104</v>
      </c>
      <c r="X22" s="239">
        <v>42</v>
      </c>
      <c r="Y22" s="239">
        <v>67</v>
      </c>
      <c r="Z22" s="239">
        <v>57</v>
      </c>
      <c r="AA22" s="239">
        <v>74</v>
      </c>
      <c r="AB22" s="239">
        <v>44</v>
      </c>
      <c r="AC22" s="239">
        <v>331</v>
      </c>
      <c r="AD22" s="239">
        <v>3668</v>
      </c>
      <c r="AE22" s="239">
        <v>7</v>
      </c>
      <c r="AF22" s="239">
        <v>422</v>
      </c>
      <c r="AG22" s="239">
        <v>107</v>
      </c>
      <c r="AH22" s="240">
        <v>23</v>
      </c>
      <c r="AI22" s="241">
        <v>25</v>
      </c>
      <c r="AJ22" s="239">
        <v>50</v>
      </c>
      <c r="AK22" s="240">
        <v>40</v>
      </c>
      <c r="AL22" s="239">
        <v>29</v>
      </c>
      <c r="AM22" s="239">
        <v>22</v>
      </c>
      <c r="AN22" s="240">
        <v>87</v>
      </c>
      <c r="AO22" s="239">
        <v>13</v>
      </c>
      <c r="AP22" s="240">
        <v>1440</v>
      </c>
      <c r="AQ22" s="239">
        <v>124</v>
      </c>
      <c r="AR22" s="239">
        <v>0</v>
      </c>
      <c r="AS22" s="239">
        <v>0</v>
      </c>
      <c r="AT22" s="239">
        <v>5</v>
      </c>
      <c r="AU22" s="240">
        <v>2</v>
      </c>
      <c r="AV22" s="239">
        <v>4</v>
      </c>
      <c r="AW22" s="240">
        <v>7</v>
      </c>
      <c r="AX22" s="239">
        <v>1</v>
      </c>
      <c r="AY22" s="239">
        <v>29</v>
      </c>
      <c r="AZ22" s="239">
        <v>14</v>
      </c>
      <c r="BA22" s="239">
        <v>1</v>
      </c>
      <c r="BB22" s="239">
        <v>2</v>
      </c>
      <c r="BC22" s="240">
        <v>0</v>
      </c>
      <c r="BD22" s="239">
        <v>1</v>
      </c>
      <c r="BE22" s="239">
        <v>0</v>
      </c>
      <c r="BF22" s="240">
        <v>0</v>
      </c>
      <c r="BG22" s="242">
        <v>16</v>
      </c>
      <c r="BH22" s="243">
        <v>2</v>
      </c>
      <c r="BI22" s="243">
        <v>2</v>
      </c>
      <c r="BJ22" s="243">
        <v>3</v>
      </c>
      <c r="BK22" s="243">
        <v>16</v>
      </c>
      <c r="BL22" s="243">
        <v>6</v>
      </c>
      <c r="BM22" s="243">
        <v>1</v>
      </c>
      <c r="BN22" s="244">
        <v>0</v>
      </c>
      <c r="BO22" s="243">
        <v>44</v>
      </c>
      <c r="BP22" s="243">
        <v>15</v>
      </c>
      <c r="BQ22" s="243">
        <v>27</v>
      </c>
      <c r="BR22" s="243">
        <v>3</v>
      </c>
      <c r="BS22" s="243">
        <v>7</v>
      </c>
      <c r="BT22" s="244">
        <v>31</v>
      </c>
      <c r="BU22" s="242">
        <v>18</v>
      </c>
      <c r="BV22" s="242">
        <v>22</v>
      </c>
      <c r="BW22" s="243">
        <v>62</v>
      </c>
      <c r="BX22" s="243">
        <v>113</v>
      </c>
      <c r="BY22" s="244">
        <v>7</v>
      </c>
      <c r="BZ22" s="243">
        <v>7</v>
      </c>
      <c r="CA22" s="243">
        <v>13</v>
      </c>
      <c r="CB22" s="243">
        <v>0</v>
      </c>
      <c r="CC22" s="244">
        <v>52</v>
      </c>
      <c r="CD22" s="243">
        <v>5</v>
      </c>
      <c r="CE22" s="243">
        <v>86</v>
      </c>
      <c r="CF22" s="244">
        <v>47</v>
      </c>
      <c r="CG22" s="245">
        <f t="shared" si="0"/>
        <v>12366</v>
      </c>
      <c r="CH22" s="246">
        <v>6736</v>
      </c>
      <c r="CI22" s="247">
        <v>162</v>
      </c>
      <c r="CJ22" s="247">
        <v>0</v>
      </c>
      <c r="CK22" s="247">
        <v>110</v>
      </c>
      <c r="CL22" s="247">
        <v>230</v>
      </c>
      <c r="CM22" s="247">
        <v>7983</v>
      </c>
      <c r="CN22" s="248">
        <f t="shared" si="1"/>
        <v>15221</v>
      </c>
      <c r="CO22" s="248">
        <f t="shared" si="2"/>
        <v>27587</v>
      </c>
      <c r="CP22" s="249" t="s">
        <v>295</v>
      </c>
    </row>
    <row r="23" spans="1:94" ht="15" customHeight="1">
      <c r="A23" s="237" t="s">
        <v>296</v>
      </c>
      <c r="B23" s="238" t="s">
        <v>393</v>
      </c>
      <c r="C23" s="239">
        <v>264</v>
      </c>
      <c r="D23" s="239">
        <v>1263</v>
      </c>
      <c r="E23" s="240">
        <v>1</v>
      </c>
      <c r="F23" s="239">
        <v>153</v>
      </c>
      <c r="G23" s="239">
        <v>0</v>
      </c>
      <c r="H23" s="239">
        <v>72</v>
      </c>
      <c r="I23" s="239">
        <v>46</v>
      </c>
      <c r="J23" s="240">
        <v>3</v>
      </c>
      <c r="K23" s="239">
        <v>247</v>
      </c>
      <c r="L23" s="239">
        <v>127</v>
      </c>
      <c r="M23" s="239">
        <v>2</v>
      </c>
      <c r="N23" s="239">
        <v>41</v>
      </c>
      <c r="O23" s="239">
        <v>9</v>
      </c>
      <c r="P23" s="239">
        <v>7</v>
      </c>
      <c r="Q23" s="239">
        <v>16752</v>
      </c>
      <c r="R23" s="239">
        <v>3815</v>
      </c>
      <c r="S23" s="239">
        <v>49</v>
      </c>
      <c r="T23" s="239">
        <v>4</v>
      </c>
      <c r="U23" s="239">
        <v>271</v>
      </c>
      <c r="V23" s="239">
        <v>23</v>
      </c>
      <c r="W23" s="239">
        <v>936</v>
      </c>
      <c r="X23" s="239">
        <v>1083</v>
      </c>
      <c r="Y23" s="239">
        <v>3448</v>
      </c>
      <c r="Z23" s="239">
        <v>883</v>
      </c>
      <c r="AA23" s="239">
        <v>635</v>
      </c>
      <c r="AB23" s="239">
        <v>255</v>
      </c>
      <c r="AC23" s="239">
        <v>677</v>
      </c>
      <c r="AD23" s="239">
        <v>7323</v>
      </c>
      <c r="AE23" s="239">
        <v>158</v>
      </c>
      <c r="AF23" s="239">
        <v>6830</v>
      </c>
      <c r="AG23" s="239">
        <v>1111</v>
      </c>
      <c r="AH23" s="240">
        <v>99</v>
      </c>
      <c r="AI23" s="241">
        <v>1039</v>
      </c>
      <c r="AJ23" s="239">
        <v>28</v>
      </c>
      <c r="AK23" s="240">
        <v>288</v>
      </c>
      <c r="AL23" s="239">
        <v>1869</v>
      </c>
      <c r="AM23" s="239">
        <v>589</v>
      </c>
      <c r="AN23" s="240">
        <v>1384</v>
      </c>
      <c r="AO23" s="239">
        <v>56</v>
      </c>
      <c r="AP23" s="240">
        <v>1827</v>
      </c>
      <c r="AQ23" s="239">
        <v>186</v>
      </c>
      <c r="AR23" s="239">
        <v>0</v>
      </c>
      <c r="AS23" s="239">
        <v>4</v>
      </c>
      <c r="AT23" s="239">
        <v>297</v>
      </c>
      <c r="AU23" s="240">
        <v>4</v>
      </c>
      <c r="AV23" s="239">
        <v>244</v>
      </c>
      <c r="AW23" s="240">
        <v>239</v>
      </c>
      <c r="AX23" s="239">
        <v>65</v>
      </c>
      <c r="AY23" s="239">
        <v>198</v>
      </c>
      <c r="AZ23" s="239">
        <v>1</v>
      </c>
      <c r="BA23" s="239">
        <v>10</v>
      </c>
      <c r="BB23" s="239">
        <v>55</v>
      </c>
      <c r="BC23" s="240">
        <v>4</v>
      </c>
      <c r="BD23" s="239">
        <v>36</v>
      </c>
      <c r="BE23" s="239">
        <v>9</v>
      </c>
      <c r="BF23" s="240">
        <v>3</v>
      </c>
      <c r="BG23" s="242">
        <v>10203</v>
      </c>
      <c r="BH23" s="243">
        <v>126</v>
      </c>
      <c r="BI23" s="243">
        <v>154</v>
      </c>
      <c r="BJ23" s="243">
        <v>407</v>
      </c>
      <c r="BK23" s="243">
        <v>46</v>
      </c>
      <c r="BL23" s="243">
        <v>27</v>
      </c>
      <c r="BM23" s="243">
        <v>443</v>
      </c>
      <c r="BN23" s="244">
        <v>1</v>
      </c>
      <c r="BO23" s="243">
        <v>105</v>
      </c>
      <c r="BP23" s="243">
        <v>44</v>
      </c>
      <c r="BQ23" s="243">
        <v>49</v>
      </c>
      <c r="BR23" s="243">
        <v>3</v>
      </c>
      <c r="BS23" s="243">
        <v>22</v>
      </c>
      <c r="BT23" s="244">
        <v>205</v>
      </c>
      <c r="BU23" s="242">
        <v>72</v>
      </c>
      <c r="BV23" s="242">
        <v>200</v>
      </c>
      <c r="BW23" s="243">
        <v>54</v>
      </c>
      <c r="BX23" s="243">
        <v>92</v>
      </c>
      <c r="BY23" s="244">
        <v>1</v>
      </c>
      <c r="BZ23" s="243">
        <v>8</v>
      </c>
      <c r="CA23" s="243">
        <v>19</v>
      </c>
      <c r="CB23" s="243">
        <v>4</v>
      </c>
      <c r="CC23" s="244">
        <v>68</v>
      </c>
      <c r="CD23" s="243">
        <v>27</v>
      </c>
      <c r="CE23" s="243">
        <v>86</v>
      </c>
      <c r="CF23" s="244">
        <v>217</v>
      </c>
      <c r="CG23" s="245">
        <f t="shared" si="0"/>
        <v>67705</v>
      </c>
      <c r="CH23" s="246">
        <v>2474</v>
      </c>
      <c r="CI23" s="247">
        <v>73</v>
      </c>
      <c r="CJ23" s="247">
        <v>2</v>
      </c>
      <c r="CK23" s="247">
        <v>548</v>
      </c>
      <c r="CL23" s="247">
        <v>1379</v>
      </c>
      <c r="CM23" s="247">
        <v>36652</v>
      </c>
      <c r="CN23" s="248">
        <f t="shared" si="1"/>
        <v>41128</v>
      </c>
      <c r="CO23" s="248">
        <f t="shared" si="2"/>
        <v>108833</v>
      </c>
      <c r="CP23" s="249" t="s">
        <v>296</v>
      </c>
    </row>
    <row r="24" spans="1:94" ht="15" customHeight="1">
      <c r="A24" s="237" t="s">
        <v>297</v>
      </c>
      <c r="B24" s="238" t="s">
        <v>394</v>
      </c>
      <c r="C24" s="239">
        <v>136</v>
      </c>
      <c r="D24" s="239">
        <v>79</v>
      </c>
      <c r="E24" s="240">
        <v>3</v>
      </c>
      <c r="F24" s="239">
        <v>16</v>
      </c>
      <c r="G24" s="239">
        <v>0</v>
      </c>
      <c r="H24" s="239">
        <v>7</v>
      </c>
      <c r="I24" s="239">
        <v>18</v>
      </c>
      <c r="J24" s="240">
        <v>0</v>
      </c>
      <c r="K24" s="239">
        <v>3298</v>
      </c>
      <c r="L24" s="239">
        <v>454</v>
      </c>
      <c r="M24" s="239">
        <v>261</v>
      </c>
      <c r="N24" s="239">
        <v>308</v>
      </c>
      <c r="O24" s="239">
        <v>149</v>
      </c>
      <c r="P24" s="239">
        <v>31</v>
      </c>
      <c r="Q24" s="239">
        <v>1400</v>
      </c>
      <c r="R24" s="239">
        <v>20220</v>
      </c>
      <c r="S24" s="239">
        <v>7589</v>
      </c>
      <c r="T24" s="239">
        <v>9</v>
      </c>
      <c r="U24" s="239">
        <v>1133</v>
      </c>
      <c r="V24" s="239">
        <v>1054</v>
      </c>
      <c r="W24" s="239">
        <v>1476</v>
      </c>
      <c r="X24" s="239">
        <v>866</v>
      </c>
      <c r="Y24" s="239">
        <v>400</v>
      </c>
      <c r="Z24" s="239">
        <v>604</v>
      </c>
      <c r="AA24" s="239">
        <v>1469</v>
      </c>
      <c r="AB24" s="239">
        <v>1299</v>
      </c>
      <c r="AC24" s="239">
        <v>1181</v>
      </c>
      <c r="AD24" s="239">
        <v>2278</v>
      </c>
      <c r="AE24" s="239">
        <v>49</v>
      </c>
      <c r="AF24" s="239">
        <v>307</v>
      </c>
      <c r="AG24" s="239">
        <v>1598</v>
      </c>
      <c r="AH24" s="240">
        <v>124</v>
      </c>
      <c r="AI24" s="241">
        <v>539</v>
      </c>
      <c r="AJ24" s="239">
        <v>34</v>
      </c>
      <c r="AK24" s="240">
        <v>141</v>
      </c>
      <c r="AL24" s="239">
        <v>202</v>
      </c>
      <c r="AM24" s="239">
        <v>119</v>
      </c>
      <c r="AN24" s="240">
        <v>123</v>
      </c>
      <c r="AO24" s="239">
        <v>107</v>
      </c>
      <c r="AP24" s="240">
        <v>3611</v>
      </c>
      <c r="AQ24" s="239">
        <v>182</v>
      </c>
      <c r="AR24" s="239">
        <v>0</v>
      </c>
      <c r="AS24" s="239">
        <v>5</v>
      </c>
      <c r="AT24" s="239">
        <v>601</v>
      </c>
      <c r="AU24" s="240">
        <v>90</v>
      </c>
      <c r="AV24" s="239">
        <v>201</v>
      </c>
      <c r="AW24" s="240">
        <v>1218</v>
      </c>
      <c r="AX24" s="239">
        <v>2315</v>
      </c>
      <c r="AY24" s="239">
        <v>131</v>
      </c>
      <c r="AZ24" s="239">
        <v>0</v>
      </c>
      <c r="BA24" s="239">
        <v>102</v>
      </c>
      <c r="BB24" s="239">
        <v>157</v>
      </c>
      <c r="BC24" s="240">
        <v>76</v>
      </c>
      <c r="BD24" s="239">
        <v>389</v>
      </c>
      <c r="BE24" s="239">
        <v>557</v>
      </c>
      <c r="BF24" s="240">
        <v>331</v>
      </c>
      <c r="BG24" s="242">
        <v>1194</v>
      </c>
      <c r="BH24" s="243">
        <v>152</v>
      </c>
      <c r="BI24" s="243">
        <v>193</v>
      </c>
      <c r="BJ24" s="243">
        <v>733</v>
      </c>
      <c r="BK24" s="243">
        <v>466</v>
      </c>
      <c r="BL24" s="243">
        <v>532</v>
      </c>
      <c r="BM24" s="243">
        <v>2457</v>
      </c>
      <c r="BN24" s="244">
        <v>164</v>
      </c>
      <c r="BO24" s="243">
        <v>69</v>
      </c>
      <c r="BP24" s="243">
        <v>43</v>
      </c>
      <c r="BQ24" s="243">
        <v>59</v>
      </c>
      <c r="BR24" s="243">
        <v>54</v>
      </c>
      <c r="BS24" s="243">
        <v>185</v>
      </c>
      <c r="BT24" s="244">
        <v>912</v>
      </c>
      <c r="BU24" s="242">
        <v>514</v>
      </c>
      <c r="BV24" s="242">
        <v>1002</v>
      </c>
      <c r="BW24" s="243">
        <v>605</v>
      </c>
      <c r="BX24" s="243">
        <v>89</v>
      </c>
      <c r="BY24" s="244">
        <v>35</v>
      </c>
      <c r="BZ24" s="243">
        <v>98</v>
      </c>
      <c r="CA24" s="243">
        <v>117</v>
      </c>
      <c r="CB24" s="243">
        <v>70</v>
      </c>
      <c r="CC24" s="244">
        <v>123</v>
      </c>
      <c r="CD24" s="243">
        <v>188</v>
      </c>
      <c r="CE24" s="243">
        <v>122</v>
      </c>
      <c r="CF24" s="244">
        <v>49</v>
      </c>
      <c r="CG24" s="245">
        <f t="shared" si="0"/>
        <v>69272</v>
      </c>
      <c r="CH24" s="246">
        <v>6019</v>
      </c>
      <c r="CI24" s="247">
        <v>361</v>
      </c>
      <c r="CJ24" s="247">
        <v>0</v>
      </c>
      <c r="CK24" s="247">
        <v>340</v>
      </c>
      <c r="CL24" s="247">
        <v>1404</v>
      </c>
      <c r="CM24" s="247">
        <v>52225</v>
      </c>
      <c r="CN24" s="248">
        <f t="shared" si="1"/>
        <v>60349</v>
      </c>
      <c r="CO24" s="248">
        <f t="shared" si="2"/>
        <v>129621</v>
      </c>
      <c r="CP24" s="249" t="s">
        <v>297</v>
      </c>
    </row>
    <row r="25" spans="1:94" ht="15" customHeight="1">
      <c r="A25" s="237" t="s">
        <v>298</v>
      </c>
      <c r="B25" s="238" t="s">
        <v>395</v>
      </c>
      <c r="C25" s="239">
        <v>72</v>
      </c>
      <c r="D25" s="239">
        <v>27</v>
      </c>
      <c r="E25" s="240">
        <v>0</v>
      </c>
      <c r="F25" s="239">
        <v>1</v>
      </c>
      <c r="G25" s="239">
        <v>0</v>
      </c>
      <c r="H25" s="239">
        <v>0</v>
      </c>
      <c r="I25" s="239">
        <v>19</v>
      </c>
      <c r="J25" s="240">
        <v>0</v>
      </c>
      <c r="K25" s="239">
        <v>196</v>
      </c>
      <c r="L25" s="239">
        <v>534</v>
      </c>
      <c r="M25" s="239">
        <v>0</v>
      </c>
      <c r="N25" s="239">
        <v>18</v>
      </c>
      <c r="O25" s="239">
        <v>117</v>
      </c>
      <c r="P25" s="239">
        <v>1</v>
      </c>
      <c r="Q25" s="239">
        <v>19</v>
      </c>
      <c r="R25" s="239">
        <v>1510</v>
      </c>
      <c r="S25" s="239">
        <v>8511</v>
      </c>
      <c r="T25" s="239">
        <v>1</v>
      </c>
      <c r="U25" s="239">
        <v>380</v>
      </c>
      <c r="V25" s="239">
        <v>28</v>
      </c>
      <c r="W25" s="239">
        <v>331</v>
      </c>
      <c r="X25" s="239">
        <v>262</v>
      </c>
      <c r="Y25" s="239">
        <v>123</v>
      </c>
      <c r="Z25" s="239">
        <v>184</v>
      </c>
      <c r="AA25" s="239">
        <v>115</v>
      </c>
      <c r="AB25" s="239">
        <v>57</v>
      </c>
      <c r="AC25" s="239">
        <v>114</v>
      </c>
      <c r="AD25" s="239">
        <v>561</v>
      </c>
      <c r="AE25" s="239">
        <v>9</v>
      </c>
      <c r="AF25" s="239">
        <v>12</v>
      </c>
      <c r="AG25" s="239">
        <v>28</v>
      </c>
      <c r="AH25" s="240">
        <v>29</v>
      </c>
      <c r="AI25" s="241">
        <v>146</v>
      </c>
      <c r="AJ25" s="239">
        <v>20</v>
      </c>
      <c r="AK25" s="240">
        <v>62</v>
      </c>
      <c r="AL25" s="239">
        <v>235</v>
      </c>
      <c r="AM25" s="239">
        <v>13</v>
      </c>
      <c r="AN25" s="240">
        <v>18</v>
      </c>
      <c r="AO25" s="239">
        <v>24</v>
      </c>
      <c r="AP25" s="240">
        <v>1404</v>
      </c>
      <c r="AQ25" s="239">
        <v>79</v>
      </c>
      <c r="AR25" s="239">
        <v>0</v>
      </c>
      <c r="AS25" s="239">
        <v>9</v>
      </c>
      <c r="AT25" s="239">
        <v>65</v>
      </c>
      <c r="AU25" s="240">
        <v>26</v>
      </c>
      <c r="AV25" s="239">
        <v>15</v>
      </c>
      <c r="AW25" s="240">
        <v>67</v>
      </c>
      <c r="AX25" s="239">
        <v>6680</v>
      </c>
      <c r="AY25" s="239">
        <v>742</v>
      </c>
      <c r="AZ25" s="239">
        <v>36</v>
      </c>
      <c r="BA25" s="239">
        <v>11</v>
      </c>
      <c r="BB25" s="239">
        <v>62</v>
      </c>
      <c r="BC25" s="240">
        <v>32</v>
      </c>
      <c r="BD25" s="239">
        <v>438</v>
      </c>
      <c r="BE25" s="239">
        <v>1391</v>
      </c>
      <c r="BF25" s="240">
        <v>139</v>
      </c>
      <c r="BG25" s="242">
        <v>552</v>
      </c>
      <c r="BH25" s="243">
        <v>68</v>
      </c>
      <c r="BI25" s="243">
        <v>85</v>
      </c>
      <c r="BJ25" s="243">
        <v>420</v>
      </c>
      <c r="BK25" s="243">
        <v>823</v>
      </c>
      <c r="BL25" s="243">
        <v>3513</v>
      </c>
      <c r="BM25" s="243">
        <v>4640</v>
      </c>
      <c r="BN25" s="244">
        <v>2</v>
      </c>
      <c r="BO25" s="243">
        <v>74</v>
      </c>
      <c r="BP25" s="243">
        <v>24</v>
      </c>
      <c r="BQ25" s="243">
        <v>35</v>
      </c>
      <c r="BR25" s="243">
        <v>50</v>
      </c>
      <c r="BS25" s="243">
        <v>15</v>
      </c>
      <c r="BT25" s="244">
        <v>1530</v>
      </c>
      <c r="BU25" s="242">
        <v>355</v>
      </c>
      <c r="BV25" s="242">
        <v>675</v>
      </c>
      <c r="BW25" s="243">
        <v>200</v>
      </c>
      <c r="BX25" s="243">
        <v>50</v>
      </c>
      <c r="BY25" s="244">
        <v>21</v>
      </c>
      <c r="BZ25" s="243">
        <v>92</v>
      </c>
      <c r="CA25" s="243">
        <v>2</v>
      </c>
      <c r="CB25" s="243">
        <v>52</v>
      </c>
      <c r="CC25" s="244">
        <v>104</v>
      </c>
      <c r="CD25" s="243">
        <v>149</v>
      </c>
      <c r="CE25" s="243">
        <v>470</v>
      </c>
      <c r="CF25" s="244">
        <v>2</v>
      </c>
      <c r="CG25" s="245">
        <f t="shared" si="0"/>
        <v>38976</v>
      </c>
      <c r="CH25" s="246">
        <v>1983</v>
      </c>
      <c r="CI25" s="247">
        <v>41</v>
      </c>
      <c r="CJ25" s="247">
        <v>0</v>
      </c>
      <c r="CK25" s="247">
        <v>93</v>
      </c>
      <c r="CL25" s="247">
        <v>28</v>
      </c>
      <c r="CM25" s="247">
        <v>2100</v>
      </c>
      <c r="CN25" s="248">
        <f t="shared" si="1"/>
        <v>4245</v>
      </c>
      <c r="CO25" s="248">
        <f t="shared" si="2"/>
        <v>43221</v>
      </c>
      <c r="CP25" s="249" t="s">
        <v>298</v>
      </c>
    </row>
    <row r="26" spans="1:94" ht="15" customHeight="1">
      <c r="A26" s="237" t="s">
        <v>299</v>
      </c>
      <c r="B26" s="238" t="s">
        <v>396</v>
      </c>
      <c r="C26" s="239">
        <v>5144</v>
      </c>
      <c r="D26" s="239">
        <v>687</v>
      </c>
      <c r="E26" s="240">
        <v>7</v>
      </c>
      <c r="F26" s="239">
        <v>338</v>
      </c>
      <c r="G26" s="239">
        <v>5</v>
      </c>
      <c r="H26" s="239">
        <v>44</v>
      </c>
      <c r="I26" s="239">
        <v>341</v>
      </c>
      <c r="J26" s="240">
        <v>105</v>
      </c>
      <c r="K26" s="239">
        <v>1851</v>
      </c>
      <c r="L26" s="239">
        <v>281</v>
      </c>
      <c r="M26" s="239">
        <v>2</v>
      </c>
      <c r="N26" s="239">
        <v>500</v>
      </c>
      <c r="O26" s="239">
        <v>18</v>
      </c>
      <c r="P26" s="239">
        <v>2</v>
      </c>
      <c r="Q26" s="239">
        <v>912</v>
      </c>
      <c r="R26" s="239">
        <v>148</v>
      </c>
      <c r="S26" s="239">
        <v>111</v>
      </c>
      <c r="T26" s="239">
        <v>887</v>
      </c>
      <c r="U26" s="239">
        <v>6426</v>
      </c>
      <c r="V26" s="239">
        <v>42</v>
      </c>
      <c r="W26" s="239">
        <v>1589</v>
      </c>
      <c r="X26" s="239">
        <v>1080</v>
      </c>
      <c r="Y26" s="239">
        <v>3028</v>
      </c>
      <c r="Z26" s="239">
        <v>1177</v>
      </c>
      <c r="AA26" s="239">
        <v>252</v>
      </c>
      <c r="AB26" s="239">
        <v>457</v>
      </c>
      <c r="AC26" s="239">
        <v>1001</v>
      </c>
      <c r="AD26" s="239">
        <v>2959</v>
      </c>
      <c r="AE26" s="239">
        <v>272</v>
      </c>
      <c r="AF26" s="239">
        <v>138</v>
      </c>
      <c r="AG26" s="239">
        <v>119</v>
      </c>
      <c r="AH26" s="240">
        <v>650</v>
      </c>
      <c r="AI26" s="241">
        <v>2589</v>
      </c>
      <c r="AJ26" s="239">
        <v>448</v>
      </c>
      <c r="AK26" s="240">
        <v>1489</v>
      </c>
      <c r="AL26" s="239">
        <v>1782</v>
      </c>
      <c r="AM26" s="239">
        <v>3198</v>
      </c>
      <c r="AN26" s="240">
        <v>1550</v>
      </c>
      <c r="AO26" s="239">
        <v>982</v>
      </c>
      <c r="AP26" s="240">
        <v>10391</v>
      </c>
      <c r="AQ26" s="239">
        <v>23115</v>
      </c>
      <c r="AR26" s="239">
        <v>61</v>
      </c>
      <c r="AS26" s="239">
        <v>2689</v>
      </c>
      <c r="AT26" s="239">
        <v>3637</v>
      </c>
      <c r="AU26" s="240">
        <v>326</v>
      </c>
      <c r="AV26" s="239">
        <v>257</v>
      </c>
      <c r="AW26" s="240">
        <v>395</v>
      </c>
      <c r="AX26" s="239">
        <v>25</v>
      </c>
      <c r="AY26" s="239">
        <v>54</v>
      </c>
      <c r="AZ26" s="239">
        <v>4</v>
      </c>
      <c r="BA26" s="239">
        <v>197</v>
      </c>
      <c r="BB26" s="239">
        <v>282</v>
      </c>
      <c r="BC26" s="240">
        <v>14</v>
      </c>
      <c r="BD26" s="239">
        <v>251</v>
      </c>
      <c r="BE26" s="239">
        <v>308</v>
      </c>
      <c r="BF26" s="240">
        <v>40</v>
      </c>
      <c r="BG26" s="242">
        <v>2494</v>
      </c>
      <c r="BH26" s="243">
        <v>171</v>
      </c>
      <c r="BI26" s="243">
        <v>257</v>
      </c>
      <c r="BJ26" s="243">
        <v>496</v>
      </c>
      <c r="BK26" s="243">
        <v>130</v>
      </c>
      <c r="BL26" s="243">
        <v>145</v>
      </c>
      <c r="BM26" s="243">
        <v>128</v>
      </c>
      <c r="BN26" s="244">
        <v>40</v>
      </c>
      <c r="BO26" s="243">
        <v>558</v>
      </c>
      <c r="BP26" s="243">
        <v>132</v>
      </c>
      <c r="BQ26" s="243">
        <v>383</v>
      </c>
      <c r="BR26" s="243">
        <v>186</v>
      </c>
      <c r="BS26" s="243">
        <v>367</v>
      </c>
      <c r="BT26" s="244">
        <v>59</v>
      </c>
      <c r="BU26" s="242">
        <v>1381</v>
      </c>
      <c r="BV26" s="242">
        <v>228</v>
      </c>
      <c r="BW26" s="243">
        <v>418</v>
      </c>
      <c r="BX26" s="243">
        <v>48</v>
      </c>
      <c r="BY26" s="244">
        <v>20</v>
      </c>
      <c r="BZ26" s="243">
        <v>31</v>
      </c>
      <c r="CA26" s="243">
        <v>30</v>
      </c>
      <c r="CB26" s="243">
        <v>24</v>
      </c>
      <c r="CC26" s="244">
        <v>125</v>
      </c>
      <c r="CD26" s="243">
        <v>59</v>
      </c>
      <c r="CE26" s="243">
        <v>18</v>
      </c>
      <c r="CF26" s="244">
        <v>163</v>
      </c>
      <c r="CG26" s="245">
        <f t="shared" si="0"/>
        <v>92748</v>
      </c>
      <c r="CH26" s="246">
        <v>26764</v>
      </c>
      <c r="CI26" s="247">
        <v>36</v>
      </c>
      <c r="CJ26" s="247">
        <v>0</v>
      </c>
      <c r="CK26" s="247">
        <v>13</v>
      </c>
      <c r="CL26" s="247">
        <v>-557</v>
      </c>
      <c r="CM26" s="247">
        <v>37388</v>
      </c>
      <c r="CN26" s="248">
        <f t="shared" si="1"/>
        <v>63644</v>
      </c>
      <c r="CO26" s="248">
        <f t="shared" si="2"/>
        <v>156392</v>
      </c>
      <c r="CP26" s="249" t="s">
        <v>299</v>
      </c>
    </row>
    <row r="27" spans="1:94" ht="15" customHeight="1">
      <c r="A27" s="237" t="s">
        <v>300</v>
      </c>
      <c r="B27" s="265" t="s">
        <v>397</v>
      </c>
      <c r="C27" s="239">
        <v>10562</v>
      </c>
      <c r="D27" s="239">
        <v>216</v>
      </c>
      <c r="E27" s="240">
        <v>32</v>
      </c>
      <c r="F27" s="239">
        <v>674</v>
      </c>
      <c r="G27" s="239">
        <v>2</v>
      </c>
      <c r="H27" s="239">
        <v>137</v>
      </c>
      <c r="I27" s="239">
        <v>419</v>
      </c>
      <c r="J27" s="240">
        <v>32</v>
      </c>
      <c r="K27" s="239">
        <v>2500</v>
      </c>
      <c r="L27" s="239">
        <v>1526</v>
      </c>
      <c r="M27" s="239">
        <v>23</v>
      </c>
      <c r="N27" s="239">
        <v>3895</v>
      </c>
      <c r="O27" s="239">
        <v>135</v>
      </c>
      <c r="P27" s="239">
        <v>16</v>
      </c>
      <c r="Q27" s="239">
        <v>3195</v>
      </c>
      <c r="R27" s="239">
        <v>3221</v>
      </c>
      <c r="S27" s="239">
        <v>1217</v>
      </c>
      <c r="T27" s="239">
        <v>1458</v>
      </c>
      <c r="U27" s="239">
        <v>45534</v>
      </c>
      <c r="V27" s="239">
        <v>2531</v>
      </c>
      <c r="W27" s="239">
        <v>66042</v>
      </c>
      <c r="X27" s="239">
        <v>5149</v>
      </c>
      <c r="Y27" s="239">
        <v>4206</v>
      </c>
      <c r="Z27" s="239">
        <v>4330</v>
      </c>
      <c r="AA27" s="239">
        <v>6023</v>
      </c>
      <c r="AB27" s="239">
        <v>10590</v>
      </c>
      <c r="AC27" s="239">
        <v>5349</v>
      </c>
      <c r="AD27" s="239">
        <v>14523</v>
      </c>
      <c r="AE27" s="239">
        <v>540</v>
      </c>
      <c r="AF27" s="239">
        <v>2036</v>
      </c>
      <c r="AG27" s="239">
        <v>3740</v>
      </c>
      <c r="AH27" s="240">
        <v>290</v>
      </c>
      <c r="AI27" s="241">
        <v>2805</v>
      </c>
      <c r="AJ27" s="239">
        <v>702</v>
      </c>
      <c r="AK27" s="240">
        <v>225</v>
      </c>
      <c r="AL27" s="239">
        <v>422</v>
      </c>
      <c r="AM27" s="239">
        <v>795</v>
      </c>
      <c r="AN27" s="240">
        <v>688</v>
      </c>
      <c r="AO27" s="239">
        <v>102</v>
      </c>
      <c r="AP27" s="240">
        <v>3335</v>
      </c>
      <c r="AQ27" s="239">
        <v>864</v>
      </c>
      <c r="AR27" s="239">
        <v>5</v>
      </c>
      <c r="AS27" s="239">
        <v>87</v>
      </c>
      <c r="AT27" s="239">
        <v>613</v>
      </c>
      <c r="AU27" s="240">
        <v>18</v>
      </c>
      <c r="AV27" s="239">
        <v>51</v>
      </c>
      <c r="AW27" s="240">
        <v>68</v>
      </c>
      <c r="AX27" s="239">
        <v>115</v>
      </c>
      <c r="AY27" s="239">
        <v>8</v>
      </c>
      <c r="AZ27" s="239">
        <v>1</v>
      </c>
      <c r="BA27" s="239">
        <v>32</v>
      </c>
      <c r="BB27" s="239">
        <v>47</v>
      </c>
      <c r="BC27" s="240">
        <v>11</v>
      </c>
      <c r="BD27" s="239">
        <v>50</v>
      </c>
      <c r="BE27" s="239">
        <v>49</v>
      </c>
      <c r="BF27" s="240">
        <v>4</v>
      </c>
      <c r="BG27" s="242">
        <v>1633</v>
      </c>
      <c r="BH27" s="243">
        <v>18</v>
      </c>
      <c r="BI27" s="243">
        <v>29</v>
      </c>
      <c r="BJ27" s="243">
        <v>174</v>
      </c>
      <c r="BK27" s="243">
        <v>773</v>
      </c>
      <c r="BL27" s="243">
        <v>259</v>
      </c>
      <c r="BM27" s="243">
        <v>338</v>
      </c>
      <c r="BN27" s="244">
        <v>7</v>
      </c>
      <c r="BO27" s="243">
        <v>30</v>
      </c>
      <c r="BP27" s="243">
        <v>43</v>
      </c>
      <c r="BQ27" s="243">
        <v>46</v>
      </c>
      <c r="BR27" s="243">
        <v>24</v>
      </c>
      <c r="BS27" s="243">
        <v>623</v>
      </c>
      <c r="BT27" s="244">
        <v>231</v>
      </c>
      <c r="BU27" s="242">
        <v>397</v>
      </c>
      <c r="BV27" s="242">
        <v>407</v>
      </c>
      <c r="BW27" s="243">
        <v>1103</v>
      </c>
      <c r="BX27" s="243">
        <v>87</v>
      </c>
      <c r="BY27" s="244">
        <v>67</v>
      </c>
      <c r="BZ27" s="243">
        <v>29</v>
      </c>
      <c r="CA27" s="243">
        <v>7</v>
      </c>
      <c r="CB27" s="243">
        <v>6</v>
      </c>
      <c r="CC27" s="244">
        <v>65</v>
      </c>
      <c r="CD27" s="243">
        <v>130</v>
      </c>
      <c r="CE27" s="243">
        <v>27</v>
      </c>
      <c r="CF27" s="244">
        <v>355</v>
      </c>
      <c r="CG27" s="245">
        <f t="shared" si="0"/>
        <v>218148</v>
      </c>
      <c r="CH27" s="246">
        <v>19219</v>
      </c>
      <c r="CI27" s="247">
        <v>498</v>
      </c>
      <c r="CJ27" s="247">
        <v>2</v>
      </c>
      <c r="CK27" s="247">
        <v>1460</v>
      </c>
      <c r="CL27" s="247">
        <v>3671</v>
      </c>
      <c r="CM27" s="247">
        <v>135048</v>
      </c>
      <c r="CN27" s="248">
        <f t="shared" si="1"/>
        <v>159898</v>
      </c>
      <c r="CO27" s="248">
        <f t="shared" si="2"/>
        <v>378046</v>
      </c>
      <c r="CP27" s="249" t="s">
        <v>300</v>
      </c>
    </row>
    <row r="28" spans="1:94" ht="15" customHeight="1">
      <c r="A28" s="237" t="s">
        <v>301</v>
      </c>
      <c r="B28" s="265" t="s">
        <v>398</v>
      </c>
      <c r="C28" s="239">
        <v>571</v>
      </c>
      <c r="D28" s="239">
        <v>8</v>
      </c>
      <c r="E28" s="240">
        <v>0</v>
      </c>
      <c r="F28" s="239">
        <v>8</v>
      </c>
      <c r="G28" s="239">
        <v>0</v>
      </c>
      <c r="H28" s="239">
        <v>0</v>
      </c>
      <c r="I28" s="239">
        <v>12</v>
      </c>
      <c r="J28" s="240">
        <v>0</v>
      </c>
      <c r="K28" s="239">
        <v>400</v>
      </c>
      <c r="L28" s="239">
        <v>61</v>
      </c>
      <c r="M28" s="239">
        <v>1</v>
      </c>
      <c r="N28" s="239">
        <v>99</v>
      </c>
      <c r="O28" s="239">
        <v>7</v>
      </c>
      <c r="P28" s="239">
        <v>1</v>
      </c>
      <c r="Q28" s="239">
        <v>33</v>
      </c>
      <c r="R28" s="239">
        <v>35</v>
      </c>
      <c r="S28" s="239">
        <v>10</v>
      </c>
      <c r="T28" s="239">
        <v>35</v>
      </c>
      <c r="U28" s="239">
        <v>259</v>
      </c>
      <c r="V28" s="239">
        <v>5445</v>
      </c>
      <c r="W28" s="239">
        <v>405</v>
      </c>
      <c r="X28" s="239">
        <v>52</v>
      </c>
      <c r="Y28" s="239">
        <v>38</v>
      </c>
      <c r="Z28" s="239">
        <v>99</v>
      </c>
      <c r="AA28" s="239">
        <v>134</v>
      </c>
      <c r="AB28" s="239">
        <v>92</v>
      </c>
      <c r="AC28" s="239">
        <v>98</v>
      </c>
      <c r="AD28" s="239">
        <v>1304</v>
      </c>
      <c r="AE28" s="239">
        <v>23</v>
      </c>
      <c r="AF28" s="239">
        <v>18</v>
      </c>
      <c r="AG28" s="239">
        <v>55</v>
      </c>
      <c r="AH28" s="240">
        <v>10</v>
      </c>
      <c r="AI28" s="241">
        <v>37</v>
      </c>
      <c r="AJ28" s="239">
        <v>134</v>
      </c>
      <c r="AK28" s="240">
        <v>34</v>
      </c>
      <c r="AL28" s="239">
        <v>25</v>
      </c>
      <c r="AM28" s="239">
        <v>56</v>
      </c>
      <c r="AN28" s="240">
        <v>38</v>
      </c>
      <c r="AO28" s="239">
        <v>22</v>
      </c>
      <c r="AP28" s="240">
        <v>3005</v>
      </c>
      <c r="AQ28" s="239">
        <v>28</v>
      </c>
      <c r="AR28" s="239">
        <v>0</v>
      </c>
      <c r="AS28" s="239">
        <v>1</v>
      </c>
      <c r="AT28" s="239">
        <v>21</v>
      </c>
      <c r="AU28" s="240">
        <v>1</v>
      </c>
      <c r="AV28" s="239">
        <v>13</v>
      </c>
      <c r="AW28" s="240">
        <v>31</v>
      </c>
      <c r="AX28" s="239">
        <v>6</v>
      </c>
      <c r="AY28" s="239">
        <v>1</v>
      </c>
      <c r="AZ28" s="239">
        <v>0</v>
      </c>
      <c r="BA28" s="239">
        <v>6</v>
      </c>
      <c r="BB28" s="239">
        <v>18</v>
      </c>
      <c r="BC28" s="240">
        <v>1</v>
      </c>
      <c r="BD28" s="239">
        <v>26</v>
      </c>
      <c r="BE28" s="239">
        <v>8</v>
      </c>
      <c r="BF28" s="240">
        <v>1</v>
      </c>
      <c r="BG28" s="242">
        <v>127</v>
      </c>
      <c r="BH28" s="243">
        <v>11</v>
      </c>
      <c r="BI28" s="243">
        <v>22</v>
      </c>
      <c r="BJ28" s="243">
        <v>31</v>
      </c>
      <c r="BK28" s="243">
        <v>109</v>
      </c>
      <c r="BL28" s="243">
        <v>392</v>
      </c>
      <c r="BM28" s="243">
        <v>14</v>
      </c>
      <c r="BN28" s="244">
        <v>1561</v>
      </c>
      <c r="BO28" s="243">
        <v>14</v>
      </c>
      <c r="BP28" s="243">
        <v>5</v>
      </c>
      <c r="BQ28" s="243">
        <v>11</v>
      </c>
      <c r="BR28" s="243">
        <v>1</v>
      </c>
      <c r="BS28" s="243">
        <v>11</v>
      </c>
      <c r="BT28" s="244">
        <v>45</v>
      </c>
      <c r="BU28" s="242">
        <v>197</v>
      </c>
      <c r="BV28" s="242">
        <v>23</v>
      </c>
      <c r="BW28" s="243">
        <v>25119</v>
      </c>
      <c r="BX28" s="243">
        <v>207</v>
      </c>
      <c r="BY28" s="244">
        <v>48</v>
      </c>
      <c r="BZ28" s="243">
        <v>3</v>
      </c>
      <c r="CA28" s="243">
        <v>26</v>
      </c>
      <c r="CB28" s="243">
        <v>1</v>
      </c>
      <c r="CC28" s="244">
        <v>160</v>
      </c>
      <c r="CD28" s="243">
        <v>343</v>
      </c>
      <c r="CE28" s="243">
        <v>6</v>
      </c>
      <c r="CF28" s="244">
        <v>36</v>
      </c>
      <c r="CG28" s="245">
        <f t="shared" si="0"/>
        <v>41349</v>
      </c>
      <c r="CH28" s="246">
        <v>17493</v>
      </c>
      <c r="CI28" s="247">
        <v>25977</v>
      </c>
      <c r="CJ28" s="247">
        <v>2</v>
      </c>
      <c r="CK28" s="247">
        <v>1288</v>
      </c>
      <c r="CL28" s="247">
        <v>387</v>
      </c>
      <c r="CM28" s="247">
        <v>43133</v>
      </c>
      <c r="CN28" s="248">
        <f t="shared" si="1"/>
        <v>88280</v>
      </c>
      <c r="CO28" s="248">
        <f t="shared" si="2"/>
        <v>129629</v>
      </c>
      <c r="CP28" s="249" t="s">
        <v>301</v>
      </c>
    </row>
    <row r="29" spans="1:94" ht="15" customHeight="1">
      <c r="A29" s="237" t="s">
        <v>302</v>
      </c>
      <c r="B29" s="265" t="s">
        <v>399</v>
      </c>
      <c r="C29" s="239">
        <v>837</v>
      </c>
      <c r="D29" s="239">
        <v>497</v>
      </c>
      <c r="E29" s="240">
        <v>2</v>
      </c>
      <c r="F29" s="239">
        <v>657</v>
      </c>
      <c r="G29" s="239">
        <v>1</v>
      </c>
      <c r="H29" s="239">
        <v>44</v>
      </c>
      <c r="I29" s="239">
        <v>531</v>
      </c>
      <c r="J29" s="240">
        <v>5</v>
      </c>
      <c r="K29" s="239">
        <v>1817</v>
      </c>
      <c r="L29" s="239">
        <v>2294</v>
      </c>
      <c r="M29" s="239">
        <v>34</v>
      </c>
      <c r="N29" s="239">
        <v>773</v>
      </c>
      <c r="O29" s="239">
        <v>54</v>
      </c>
      <c r="P29" s="239">
        <v>70</v>
      </c>
      <c r="Q29" s="239">
        <v>521</v>
      </c>
      <c r="R29" s="239">
        <v>735</v>
      </c>
      <c r="S29" s="239">
        <v>348</v>
      </c>
      <c r="T29" s="239">
        <v>68</v>
      </c>
      <c r="U29" s="239">
        <v>826</v>
      </c>
      <c r="V29" s="239">
        <v>412</v>
      </c>
      <c r="W29" s="239">
        <v>42342</v>
      </c>
      <c r="X29" s="239">
        <v>1796</v>
      </c>
      <c r="Y29" s="239">
        <v>895</v>
      </c>
      <c r="Z29" s="239">
        <v>14268</v>
      </c>
      <c r="AA29" s="239">
        <v>14353</v>
      </c>
      <c r="AB29" s="239">
        <v>6814</v>
      </c>
      <c r="AC29" s="239">
        <v>6202</v>
      </c>
      <c r="AD29" s="239">
        <v>103642</v>
      </c>
      <c r="AE29" s="239">
        <v>4802</v>
      </c>
      <c r="AF29" s="239">
        <v>1033</v>
      </c>
      <c r="AG29" s="239">
        <v>2021</v>
      </c>
      <c r="AH29" s="240">
        <v>267</v>
      </c>
      <c r="AI29" s="241">
        <v>462</v>
      </c>
      <c r="AJ29" s="239">
        <v>168</v>
      </c>
      <c r="AK29" s="240">
        <v>574</v>
      </c>
      <c r="AL29" s="239">
        <v>878</v>
      </c>
      <c r="AM29" s="239">
        <v>1053</v>
      </c>
      <c r="AN29" s="240">
        <v>5980</v>
      </c>
      <c r="AO29" s="239">
        <v>857</v>
      </c>
      <c r="AP29" s="240">
        <v>4104</v>
      </c>
      <c r="AQ29" s="239">
        <v>1478</v>
      </c>
      <c r="AR29" s="239">
        <v>6</v>
      </c>
      <c r="AS29" s="239">
        <v>12</v>
      </c>
      <c r="AT29" s="239">
        <v>187</v>
      </c>
      <c r="AU29" s="240">
        <v>11</v>
      </c>
      <c r="AV29" s="239">
        <v>56</v>
      </c>
      <c r="AW29" s="240">
        <v>281</v>
      </c>
      <c r="AX29" s="239">
        <v>20</v>
      </c>
      <c r="AY29" s="239">
        <v>10</v>
      </c>
      <c r="AZ29" s="239">
        <v>4</v>
      </c>
      <c r="BA29" s="239">
        <v>29</v>
      </c>
      <c r="BB29" s="239">
        <v>73</v>
      </c>
      <c r="BC29" s="240">
        <v>7</v>
      </c>
      <c r="BD29" s="239">
        <v>51</v>
      </c>
      <c r="BE29" s="239">
        <v>28</v>
      </c>
      <c r="BF29" s="240">
        <v>8</v>
      </c>
      <c r="BG29" s="242">
        <v>8623</v>
      </c>
      <c r="BH29" s="243">
        <v>39</v>
      </c>
      <c r="BI29" s="243">
        <v>54</v>
      </c>
      <c r="BJ29" s="243">
        <v>1467</v>
      </c>
      <c r="BK29" s="243">
        <v>199</v>
      </c>
      <c r="BL29" s="243">
        <v>104</v>
      </c>
      <c r="BM29" s="243">
        <v>184</v>
      </c>
      <c r="BN29" s="244">
        <v>6</v>
      </c>
      <c r="BO29" s="243">
        <v>134</v>
      </c>
      <c r="BP29" s="243">
        <v>42</v>
      </c>
      <c r="BQ29" s="243">
        <v>55</v>
      </c>
      <c r="BR29" s="243">
        <v>20</v>
      </c>
      <c r="BS29" s="243">
        <v>80</v>
      </c>
      <c r="BT29" s="244">
        <v>331</v>
      </c>
      <c r="BU29" s="242">
        <v>130</v>
      </c>
      <c r="BV29" s="242">
        <v>103</v>
      </c>
      <c r="BW29" s="243">
        <v>182</v>
      </c>
      <c r="BX29" s="243">
        <v>18</v>
      </c>
      <c r="BY29" s="244">
        <v>9</v>
      </c>
      <c r="BZ29" s="243">
        <v>15</v>
      </c>
      <c r="CA29" s="243">
        <v>19</v>
      </c>
      <c r="CB29" s="243">
        <v>9</v>
      </c>
      <c r="CC29" s="244">
        <v>66</v>
      </c>
      <c r="CD29" s="243">
        <v>36</v>
      </c>
      <c r="CE29" s="243">
        <v>105</v>
      </c>
      <c r="CF29" s="244">
        <v>35</v>
      </c>
      <c r="CG29" s="245">
        <f t="shared" si="0"/>
        <v>237363</v>
      </c>
      <c r="CH29" s="246">
        <v>7846</v>
      </c>
      <c r="CI29" s="247">
        <v>354</v>
      </c>
      <c r="CJ29" s="247">
        <v>5</v>
      </c>
      <c r="CK29" s="247">
        <v>4324</v>
      </c>
      <c r="CL29" s="247">
        <v>3307</v>
      </c>
      <c r="CM29" s="247">
        <v>174892</v>
      </c>
      <c r="CN29" s="248">
        <f t="shared" si="1"/>
        <v>190728</v>
      </c>
      <c r="CO29" s="248">
        <f t="shared" si="2"/>
        <v>428091</v>
      </c>
      <c r="CP29" s="249" t="s">
        <v>302</v>
      </c>
    </row>
    <row r="30" spans="1:94" ht="15" customHeight="1">
      <c r="A30" s="237" t="s">
        <v>303</v>
      </c>
      <c r="B30" s="265" t="s">
        <v>74</v>
      </c>
      <c r="C30" s="239">
        <v>391</v>
      </c>
      <c r="D30" s="239">
        <v>186</v>
      </c>
      <c r="E30" s="240">
        <v>8</v>
      </c>
      <c r="F30" s="239">
        <v>121</v>
      </c>
      <c r="G30" s="239">
        <v>2</v>
      </c>
      <c r="H30" s="239">
        <v>68</v>
      </c>
      <c r="I30" s="239">
        <v>92</v>
      </c>
      <c r="J30" s="240">
        <v>21</v>
      </c>
      <c r="K30" s="239">
        <v>845</v>
      </c>
      <c r="L30" s="239">
        <v>1100</v>
      </c>
      <c r="M30" s="239">
        <v>2</v>
      </c>
      <c r="N30" s="239">
        <v>1633</v>
      </c>
      <c r="O30" s="239">
        <v>69</v>
      </c>
      <c r="P30" s="239">
        <v>10</v>
      </c>
      <c r="Q30" s="239">
        <v>987</v>
      </c>
      <c r="R30" s="239">
        <v>160</v>
      </c>
      <c r="S30" s="239">
        <v>98</v>
      </c>
      <c r="T30" s="239">
        <v>144</v>
      </c>
      <c r="U30" s="239">
        <v>1161</v>
      </c>
      <c r="V30" s="239">
        <v>217</v>
      </c>
      <c r="W30" s="239">
        <v>975</v>
      </c>
      <c r="X30" s="239">
        <v>26561</v>
      </c>
      <c r="Y30" s="239">
        <v>1374</v>
      </c>
      <c r="Z30" s="239">
        <v>1890</v>
      </c>
      <c r="AA30" s="239">
        <v>4829</v>
      </c>
      <c r="AB30" s="239">
        <v>991</v>
      </c>
      <c r="AC30" s="239">
        <v>1579</v>
      </c>
      <c r="AD30" s="239">
        <v>4765</v>
      </c>
      <c r="AE30" s="239">
        <v>231</v>
      </c>
      <c r="AF30" s="239">
        <v>198</v>
      </c>
      <c r="AG30" s="239">
        <v>997</v>
      </c>
      <c r="AH30" s="240">
        <v>265</v>
      </c>
      <c r="AI30" s="241">
        <v>509</v>
      </c>
      <c r="AJ30" s="239">
        <v>100</v>
      </c>
      <c r="AK30" s="240">
        <v>358</v>
      </c>
      <c r="AL30" s="239">
        <v>13934</v>
      </c>
      <c r="AM30" s="239">
        <v>12712</v>
      </c>
      <c r="AN30" s="240">
        <v>6040</v>
      </c>
      <c r="AO30" s="239">
        <v>190</v>
      </c>
      <c r="AP30" s="240">
        <v>961</v>
      </c>
      <c r="AQ30" s="239">
        <v>255</v>
      </c>
      <c r="AR30" s="239">
        <v>1</v>
      </c>
      <c r="AS30" s="239">
        <v>13</v>
      </c>
      <c r="AT30" s="239">
        <v>301</v>
      </c>
      <c r="AU30" s="240">
        <v>7</v>
      </c>
      <c r="AV30" s="239">
        <v>94</v>
      </c>
      <c r="AW30" s="240">
        <v>121</v>
      </c>
      <c r="AX30" s="239">
        <v>24</v>
      </c>
      <c r="AY30" s="239">
        <v>2</v>
      </c>
      <c r="AZ30" s="239">
        <v>1</v>
      </c>
      <c r="BA30" s="239">
        <v>76</v>
      </c>
      <c r="BB30" s="239">
        <v>88</v>
      </c>
      <c r="BC30" s="240">
        <v>42</v>
      </c>
      <c r="BD30" s="239">
        <v>89</v>
      </c>
      <c r="BE30" s="239">
        <v>19</v>
      </c>
      <c r="BF30" s="240">
        <v>5</v>
      </c>
      <c r="BG30" s="242">
        <v>11723</v>
      </c>
      <c r="BH30" s="243">
        <v>74</v>
      </c>
      <c r="BI30" s="243">
        <v>66</v>
      </c>
      <c r="BJ30" s="243">
        <v>407</v>
      </c>
      <c r="BK30" s="243">
        <v>120</v>
      </c>
      <c r="BL30" s="243">
        <v>47</v>
      </c>
      <c r="BM30" s="243">
        <v>381</v>
      </c>
      <c r="BN30" s="244">
        <v>1</v>
      </c>
      <c r="BO30" s="243">
        <v>54</v>
      </c>
      <c r="BP30" s="243">
        <v>19</v>
      </c>
      <c r="BQ30" s="243">
        <v>51</v>
      </c>
      <c r="BR30" s="243">
        <v>3</v>
      </c>
      <c r="BS30" s="243">
        <v>160</v>
      </c>
      <c r="BT30" s="244">
        <v>115</v>
      </c>
      <c r="BU30" s="242">
        <v>125</v>
      </c>
      <c r="BV30" s="242">
        <v>46</v>
      </c>
      <c r="BW30" s="243">
        <v>93</v>
      </c>
      <c r="BX30" s="243">
        <v>10</v>
      </c>
      <c r="BY30" s="244">
        <v>5</v>
      </c>
      <c r="BZ30" s="243">
        <v>7</v>
      </c>
      <c r="CA30" s="243">
        <v>42</v>
      </c>
      <c r="CB30" s="243">
        <v>10</v>
      </c>
      <c r="CC30" s="244">
        <v>36</v>
      </c>
      <c r="CD30" s="243">
        <v>46</v>
      </c>
      <c r="CE30" s="243">
        <v>16</v>
      </c>
      <c r="CF30" s="244">
        <v>17</v>
      </c>
      <c r="CG30" s="245">
        <f t="shared" si="0"/>
        <v>101586</v>
      </c>
      <c r="CH30" s="246">
        <v>5881</v>
      </c>
      <c r="CI30" s="247">
        <v>139</v>
      </c>
      <c r="CJ30" s="247">
        <v>3</v>
      </c>
      <c r="CK30" s="247">
        <v>2570</v>
      </c>
      <c r="CL30" s="247">
        <v>1003</v>
      </c>
      <c r="CM30" s="247">
        <v>75368</v>
      </c>
      <c r="CN30" s="248">
        <f t="shared" si="1"/>
        <v>84964</v>
      </c>
      <c r="CO30" s="248">
        <f t="shared" si="2"/>
        <v>186550</v>
      </c>
      <c r="CP30" s="249" t="s">
        <v>303</v>
      </c>
    </row>
    <row r="31" spans="1:94" ht="15" customHeight="1">
      <c r="A31" s="237" t="s">
        <v>304</v>
      </c>
      <c r="B31" s="265" t="s">
        <v>400</v>
      </c>
      <c r="C31" s="239">
        <v>427</v>
      </c>
      <c r="D31" s="239">
        <v>143</v>
      </c>
      <c r="E31" s="240">
        <v>148</v>
      </c>
      <c r="F31" s="239">
        <v>131</v>
      </c>
      <c r="G31" s="239">
        <v>0</v>
      </c>
      <c r="H31" s="239">
        <v>20</v>
      </c>
      <c r="I31" s="239">
        <v>25</v>
      </c>
      <c r="J31" s="240">
        <v>20</v>
      </c>
      <c r="K31" s="239">
        <v>265</v>
      </c>
      <c r="L31" s="239">
        <v>200</v>
      </c>
      <c r="M31" s="239">
        <v>4</v>
      </c>
      <c r="N31" s="239">
        <v>45</v>
      </c>
      <c r="O31" s="239">
        <v>16</v>
      </c>
      <c r="P31" s="239">
        <v>0</v>
      </c>
      <c r="Q31" s="239">
        <v>254</v>
      </c>
      <c r="R31" s="239">
        <v>227</v>
      </c>
      <c r="S31" s="239">
        <v>111</v>
      </c>
      <c r="T31" s="239">
        <v>84</v>
      </c>
      <c r="U31" s="239">
        <v>712</v>
      </c>
      <c r="V31" s="239">
        <v>30</v>
      </c>
      <c r="W31" s="239">
        <v>1842</v>
      </c>
      <c r="X31" s="239">
        <v>1095</v>
      </c>
      <c r="Y31" s="239">
        <v>45246</v>
      </c>
      <c r="Z31" s="239">
        <v>44110</v>
      </c>
      <c r="AA31" s="239">
        <v>7128</v>
      </c>
      <c r="AB31" s="239">
        <v>43253</v>
      </c>
      <c r="AC31" s="239">
        <v>45083</v>
      </c>
      <c r="AD31" s="239">
        <v>38471</v>
      </c>
      <c r="AE31" s="239">
        <v>3492</v>
      </c>
      <c r="AF31" s="239">
        <v>2288</v>
      </c>
      <c r="AG31" s="239">
        <v>1499</v>
      </c>
      <c r="AH31" s="240">
        <v>2572</v>
      </c>
      <c r="AI31" s="241">
        <v>2917</v>
      </c>
      <c r="AJ31" s="239">
        <v>204</v>
      </c>
      <c r="AK31" s="240">
        <v>7489</v>
      </c>
      <c r="AL31" s="239">
        <v>3062</v>
      </c>
      <c r="AM31" s="239">
        <v>2821</v>
      </c>
      <c r="AN31" s="240">
        <v>3036</v>
      </c>
      <c r="AO31" s="239">
        <v>54</v>
      </c>
      <c r="AP31" s="240">
        <v>2278</v>
      </c>
      <c r="AQ31" s="239">
        <v>215</v>
      </c>
      <c r="AR31" s="239">
        <v>1</v>
      </c>
      <c r="AS31" s="239">
        <v>18</v>
      </c>
      <c r="AT31" s="239">
        <v>209</v>
      </c>
      <c r="AU31" s="240">
        <v>6</v>
      </c>
      <c r="AV31" s="239">
        <v>14</v>
      </c>
      <c r="AW31" s="240">
        <v>21</v>
      </c>
      <c r="AX31" s="239">
        <v>18</v>
      </c>
      <c r="AY31" s="239">
        <v>2</v>
      </c>
      <c r="AZ31" s="239">
        <v>1</v>
      </c>
      <c r="BA31" s="239">
        <v>24</v>
      </c>
      <c r="BB31" s="239">
        <v>61</v>
      </c>
      <c r="BC31" s="240">
        <v>17</v>
      </c>
      <c r="BD31" s="239">
        <v>41</v>
      </c>
      <c r="BE31" s="239">
        <v>15</v>
      </c>
      <c r="BF31" s="240">
        <v>2</v>
      </c>
      <c r="BG31" s="242">
        <v>527</v>
      </c>
      <c r="BH31" s="243">
        <v>13</v>
      </c>
      <c r="BI31" s="243">
        <v>14</v>
      </c>
      <c r="BJ31" s="243">
        <v>363</v>
      </c>
      <c r="BK31" s="243">
        <v>347</v>
      </c>
      <c r="BL31" s="243">
        <v>17</v>
      </c>
      <c r="BM31" s="243">
        <v>68</v>
      </c>
      <c r="BN31" s="244">
        <v>0</v>
      </c>
      <c r="BO31" s="243">
        <v>20</v>
      </c>
      <c r="BP31" s="243">
        <v>126</v>
      </c>
      <c r="BQ31" s="243">
        <v>19</v>
      </c>
      <c r="BR31" s="243">
        <v>5</v>
      </c>
      <c r="BS31" s="243">
        <v>31</v>
      </c>
      <c r="BT31" s="244">
        <v>43</v>
      </c>
      <c r="BU31" s="242">
        <v>84</v>
      </c>
      <c r="BV31" s="242">
        <v>40</v>
      </c>
      <c r="BW31" s="243">
        <v>61</v>
      </c>
      <c r="BX31" s="243">
        <v>4</v>
      </c>
      <c r="BY31" s="244">
        <v>3</v>
      </c>
      <c r="BZ31" s="243">
        <v>2</v>
      </c>
      <c r="CA31" s="243">
        <v>2</v>
      </c>
      <c r="CB31" s="243">
        <v>3</v>
      </c>
      <c r="CC31" s="244">
        <v>22</v>
      </c>
      <c r="CD31" s="243">
        <v>16</v>
      </c>
      <c r="CE31" s="243">
        <v>13</v>
      </c>
      <c r="CF31" s="244">
        <v>9</v>
      </c>
      <c r="CG31" s="245">
        <f t="shared" si="0"/>
        <v>263319</v>
      </c>
      <c r="CH31" s="246">
        <v>1271</v>
      </c>
      <c r="CI31" s="247">
        <v>104</v>
      </c>
      <c r="CJ31" s="247">
        <v>0</v>
      </c>
      <c r="CK31" s="247">
        <v>6635</v>
      </c>
      <c r="CL31" s="247">
        <v>1141</v>
      </c>
      <c r="CM31" s="247">
        <v>137264</v>
      </c>
      <c r="CN31" s="248">
        <f t="shared" si="1"/>
        <v>146415</v>
      </c>
      <c r="CO31" s="248">
        <f t="shared" si="2"/>
        <v>409734</v>
      </c>
      <c r="CP31" s="249" t="s">
        <v>304</v>
      </c>
    </row>
    <row r="32" spans="1:94" ht="15" customHeight="1">
      <c r="A32" s="237" t="s">
        <v>305</v>
      </c>
      <c r="B32" s="265" t="s">
        <v>459</v>
      </c>
      <c r="C32" s="239">
        <v>417</v>
      </c>
      <c r="D32" s="239">
        <v>399</v>
      </c>
      <c r="E32" s="240">
        <v>11</v>
      </c>
      <c r="F32" s="239">
        <v>1191</v>
      </c>
      <c r="G32" s="239">
        <v>0</v>
      </c>
      <c r="H32" s="239">
        <v>74</v>
      </c>
      <c r="I32" s="239">
        <v>271</v>
      </c>
      <c r="J32" s="240">
        <v>31</v>
      </c>
      <c r="K32" s="239">
        <v>1201</v>
      </c>
      <c r="L32" s="239">
        <v>461</v>
      </c>
      <c r="M32" s="239">
        <v>3</v>
      </c>
      <c r="N32" s="239">
        <v>669</v>
      </c>
      <c r="O32" s="239">
        <v>38</v>
      </c>
      <c r="P32" s="239">
        <v>20</v>
      </c>
      <c r="Q32" s="239">
        <v>2404</v>
      </c>
      <c r="R32" s="239">
        <v>1028</v>
      </c>
      <c r="S32" s="239">
        <v>123</v>
      </c>
      <c r="T32" s="239">
        <v>263</v>
      </c>
      <c r="U32" s="239">
        <v>2130</v>
      </c>
      <c r="V32" s="239">
        <v>321</v>
      </c>
      <c r="W32" s="239">
        <v>3787</v>
      </c>
      <c r="X32" s="239">
        <v>2254</v>
      </c>
      <c r="Y32" s="239">
        <v>15480</v>
      </c>
      <c r="Z32" s="239">
        <v>80178</v>
      </c>
      <c r="AA32" s="239">
        <v>11071</v>
      </c>
      <c r="AB32" s="239">
        <v>10734</v>
      </c>
      <c r="AC32" s="239">
        <v>46937</v>
      </c>
      <c r="AD32" s="239">
        <v>34233</v>
      </c>
      <c r="AE32" s="239">
        <v>1651</v>
      </c>
      <c r="AF32" s="239">
        <v>2556</v>
      </c>
      <c r="AG32" s="239">
        <v>1185</v>
      </c>
      <c r="AH32" s="240">
        <v>5346</v>
      </c>
      <c r="AI32" s="241">
        <v>850</v>
      </c>
      <c r="AJ32" s="239">
        <v>255</v>
      </c>
      <c r="AK32" s="240">
        <v>561</v>
      </c>
      <c r="AL32" s="239">
        <v>5073</v>
      </c>
      <c r="AM32" s="239">
        <v>4235</v>
      </c>
      <c r="AN32" s="240">
        <v>3276</v>
      </c>
      <c r="AO32" s="239">
        <v>829</v>
      </c>
      <c r="AP32" s="240">
        <v>6730</v>
      </c>
      <c r="AQ32" s="239">
        <v>1066</v>
      </c>
      <c r="AR32" s="239">
        <v>1</v>
      </c>
      <c r="AS32" s="239">
        <v>37</v>
      </c>
      <c r="AT32" s="239">
        <v>576</v>
      </c>
      <c r="AU32" s="240">
        <v>11</v>
      </c>
      <c r="AV32" s="239">
        <v>45</v>
      </c>
      <c r="AW32" s="240">
        <v>131</v>
      </c>
      <c r="AX32" s="239">
        <v>26</v>
      </c>
      <c r="AY32" s="239">
        <v>7</v>
      </c>
      <c r="AZ32" s="239">
        <v>1</v>
      </c>
      <c r="BA32" s="239">
        <v>146</v>
      </c>
      <c r="BB32" s="239">
        <v>87</v>
      </c>
      <c r="BC32" s="240">
        <v>8</v>
      </c>
      <c r="BD32" s="239">
        <v>65</v>
      </c>
      <c r="BE32" s="239">
        <v>25</v>
      </c>
      <c r="BF32" s="240">
        <v>3</v>
      </c>
      <c r="BG32" s="242">
        <v>3599</v>
      </c>
      <c r="BH32" s="243">
        <v>210</v>
      </c>
      <c r="BI32" s="243">
        <v>74</v>
      </c>
      <c r="BJ32" s="243">
        <v>1605</v>
      </c>
      <c r="BK32" s="243">
        <v>637</v>
      </c>
      <c r="BL32" s="243">
        <v>49</v>
      </c>
      <c r="BM32" s="243">
        <v>308</v>
      </c>
      <c r="BN32" s="244">
        <v>29</v>
      </c>
      <c r="BO32" s="243">
        <v>180</v>
      </c>
      <c r="BP32" s="243">
        <v>185</v>
      </c>
      <c r="BQ32" s="243">
        <v>45</v>
      </c>
      <c r="BR32" s="243">
        <v>138</v>
      </c>
      <c r="BS32" s="243">
        <v>27</v>
      </c>
      <c r="BT32" s="244">
        <v>65</v>
      </c>
      <c r="BU32" s="242">
        <v>837</v>
      </c>
      <c r="BV32" s="242">
        <v>129</v>
      </c>
      <c r="BW32" s="243">
        <v>331</v>
      </c>
      <c r="BX32" s="243">
        <v>14</v>
      </c>
      <c r="BY32" s="244">
        <v>13</v>
      </c>
      <c r="BZ32" s="243">
        <v>18</v>
      </c>
      <c r="CA32" s="243">
        <v>26</v>
      </c>
      <c r="CB32" s="243">
        <v>29</v>
      </c>
      <c r="CC32" s="244">
        <v>101</v>
      </c>
      <c r="CD32" s="243">
        <v>55</v>
      </c>
      <c r="CE32" s="243">
        <v>101</v>
      </c>
      <c r="CF32" s="244">
        <v>62</v>
      </c>
      <c r="CG32" s="245">
        <f t="shared" si="0"/>
        <v>259378</v>
      </c>
      <c r="CH32" s="246">
        <v>9385</v>
      </c>
      <c r="CI32" s="247">
        <v>341</v>
      </c>
      <c r="CJ32" s="247">
        <v>9</v>
      </c>
      <c r="CK32" s="247">
        <v>22318</v>
      </c>
      <c r="CL32" s="247">
        <v>6192</v>
      </c>
      <c r="CM32" s="247">
        <v>204031</v>
      </c>
      <c r="CN32" s="248">
        <f t="shared" si="1"/>
        <v>242276</v>
      </c>
      <c r="CO32" s="248">
        <f t="shared" si="2"/>
        <v>501654</v>
      </c>
      <c r="CP32" s="249" t="s">
        <v>305</v>
      </c>
    </row>
    <row r="33" spans="1:94" ht="15" customHeight="1">
      <c r="A33" s="237" t="s">
        <v>306</v>
      </c>
      <c r="B33" s="265" t="s">
        <v>402</v>
      </c>
      <c r="C33" s="239">
        <v>946</v>
      </c>
      <c r="D33" s="239">
        <v>287</v>
      </c>
      <c r="E33" s="240">
        <v>22</v>
      </c>
      <c r="F33" s="239">
        <v>943</v>
      </c>
      <c r="G33" s="239">
        <v>0</v>
      </c>
      <c r="H33" s="239">
        <v>186</v>
      </c>
      <c r="I33" s="239">
        <v>65</v>
      </c>
      <c r="J33" s="240">
        <v>3</v>
      </c>
      <c r="K33" s="239">
        <v>159</v>
      </c>
      <c r="L33" s="239">
        <v>65</v>
      </c>
      <c r="M33" s="239">
        <v>7</v>
      </c>
      <c r="N33" s="239">
        <v>86</v>
      </c>
      <c r="O33" s="239">
        <v>8</v>
      </c>
      <c r="P33" s="239">
        <v>12</v>
      </c>
      <c r="Q33" s="239">
        <v>176</v>
      </c>
      <c r="R33" s="239">
        <v>185</v>
      </c>
      <c r="S33" s="239">
        <v>102</v>
      </c>
      <c r="T33" s="239">
        <v>172</v>
      </c>
      <c r="U33" s="239">
        <v>1016</v>
      </c>
      <c r="V33" s="239">
        <v>45</v>
      </c>
      <c r="W33" s="239">
        <v>1100</v>
      </c>
      <c r="X33" s="239">
        <v>1197</v>
      </c>
      <c r="Y33" s="239">
        <v>208</v>
      </c>
      <c r="Z33" s="239">
        <v>390</v>
      </c>
      <c r="AA33" s="239">
        <v>128260</v>
      </c>
      <c r="AB33" s="239">
        <v>11471</v>
      </c>
      <c r="AC33" s="239">
        <v>4626</v>
      </c>
      <c r="AD33" s="239">
        <v>20799</v>
      </c>
      <c r="AE33" s="239">
        <v>8333</v>
      </c>
      <c r="AF33" s="239">
        <v>120</v>
      </c>
      <c r="AG33" s="239">
        <v>715</v>
      </c>
      <c r="AH33" s="240">
        <v>1765</v>
      </c>
      <c r="AI33" s="241">
        <v>4327</v>
      </c>
      <c r="AJ33" s="239">
        <v>836</v>
      </c>
      <c r="AK33" s="240">
        <v>197</v>
      </c>
      <c r="AL33" s="239">
        <v>2111</v>
      </c>
      <c r="AM33" s="239">
        <v>2276</v>
      </c>
      <c r="AN33" s="240">
        <v>9602</v>
      </c>
      <c r="AO33" s="239">
        <v>1035</v>
      </c>
      <c r="AP33" s="240">
        <v>2990</v>
      </c>
      <c r="AQ33" s="239">
        <v>962</v>
      </c>
      <c r="AR33" s="239">
        <v>4</v>
      </c>
      <c r="AS33" s="239">
        <v>15</v>
      </c>
      <c r="AT33" s="239">
        <v>1101</v>
      </c>
      <c r="AU33" s="240">
        <v>615</v>
      </c>
      <c r="AV33" s="239">
        <v>305</v>
      </c>
      <c r="AW33" s="240">
        <v>4818</v>
      </c>
      <c r="AX33" s="239">
        <v>102</v>
      </c>
      <c r="AY33" s="239">
        <v>149</v>
      </c>
      <c r="AZ33" s="239">
        <v>1</v>
      </c>
      <c r="BA33" s="239">
        <v>15863</v>
      </c>
      <c r="BB33" s="239">
        <v>1625</v>
      </c>
      <c r="BC33" s="240">
        <v>71</v>
      </c>
      <c r="BD33" s="239">
        <v>2878</v>
      </c>
      <c r="BE33" s="239">
        <v>1138</v>
      </c>
      <c r="BF33" s="240">
        <v>39</v>
      </c>
      <c r="BG33" s="242">
        <v>502</v>
      </c>
      <c r="BH33" s="243">
        <v>3918</v>
      </c>
      <c r="BI33" s="243">
        <v>59</v>
      </c>
      <c r="BJ33" s="243">
        <v>2969</v>
      </c>
      <c r="BK33" s="243">
        <v>471</v>
      </c>
      <c r="BL33" s="243">
        <v>24</v>
      </c>
      <c r="BM33" s="243">
        <v>162</v>
      </c>
      <c r="BN33" s="244">
        <v>5</v>
      </c>
      <c r="BO33" s="243">
        <v>262</v>
      </c>
      <c r="BP33" s="243">
        <v>10</v>
      </c>
      <c r="BQ33" s="243">
        <v>16</v>
      </c>
      <c r="BR33" s="243">
        <v>97</v>
      </c>
      <c r="BS33" s="243">
        <v>18</v>
      </c>
      <c r="BT33" s="244">
        <v>26</v>
      </c>
      <c r="BU33" s="242">
        <v>1160</v>
      </c>
      <c r="BV33" s="242">
        <v>2867</v>
      </c>
      <c r="BW33" s="243">
        <v>1488</v>
      </c>
      <c r="BX33" s="243">
        <v>20</v>
      </c>
      <c r="BY33" s="244">
        <v>4</v>
      </c>
      <c r="BZ33" s="243">
        <v>7</v>
      </c>
      <c r="CA33" s="243">
        <v>53</v>
      </c>
      <c r="CB33" s="243">
        <v>83</v>
      </c>
      <c r="CC33" s="244">
        <v>117</v>
      </c>
      <c r="CD33" s="243">
        <v>123</v>
      </c>
      <c r="CE33" s="243">
        <v>943</v>
      </c>
      <c r="CF33" s="244">
        <v>103</v>
      </c>
      <c r="CG33" s="245">
        <f t="shared" si="0"/>
        <v>252036</v>
      </c>
      <c r="CH33" s="246">
        <v>27107</v>
      </c>
      <c r="CI33" s="247">
        <v>1359</v>
      </c>
      <c r="CJ33" s="247">
        <v>83</v>
      </c>
      <c r="CK33" s="247">
        <v>105035</v>
      </c>
      <c r="CL33" s="247">
        <v>6331</v>
      </c>
      <c r="CM33" s="247">
        <v>333764</v>
      </c>
      <c r="CN33" s="248">
        <f t="shared" si="1"/>
        <v>473679</v>
      </c>
      <c r="CO33" s="248">
        <f t="shared" si="2"/>
        <v>725715</v>
      </c>
      <c r="CP33" s="249" t="s">
        <v>306</v>
      </c>
    </row>
    <row r="34" spans="1:94" ht="15" customHeight="1">
      <c r="A34" s="237" t="s">
        <v>307</v>
      </c>
      <c r="B34" s="238" t="s">
        <v>81</v>
      </c>
      <c r="C34" s="239">
        <v>480</v>
      </c>
      <c r="D34" s="239">
        <v>381</v>
      </c>
      <c r="E34" s="240">
        <v>8</v>
      </c>
      <c r="F34" s="239">
        <v>644</v>
      </c>
      <c r="G34" s="239">
        <v>0</v>
      </c>
      <c r="H34" s="239">
        <v>51</v>
      </c>
      <c r="I34" s="239">
        <v>21</v>
      </c>
      <c r="J34" s="240">
        <v>26</v>
      </c>
      <c r="K34" s="239">
        <v>317</v>
      </c>
      <c r="L34" s="239">
        <v>127</v>
      </c>
      <c r="M34" s="239">
        <v>3</v>
      </c>
      <c r="N34" s="239">
        <v>128</v>
      </c>
      <c r="O34" s="239">
        <v>16</v>
      </c>
      <c r="P34" s="239">
        <v>17</v>
      </c>
      <c r="Q34" s="239">
        <v>143</v>
      </c>
      <c r="R34" s="239">
        <v>138</v>
      </c>
      <c r="S34" s="239">
        <v>54</v>
      </c>
      <c r="T34" s="239">
        <v>130</v>
      </c>
      <c r="U34" s="239">
        <v>340</v>
      </c>
      <c r="V34" s="239">
        <v>150</v>
      </c>
      <c r="W34" s="239">
        <v>2363</v>
      </c>
      <c r="X34" s="239">
        <v>574</v>
      </c>
      <c r="Y34" s="239">
        <v>1106</v>
      </c>
      <c r="Z34" s="239">
        <v>4321</v>
      </c>
      <c r="AA34" s="239">
        <v>12753</v>
      </c>
      <c r="AB34" s="239">
        <v>32900</v>
      </c>
      <c r="AC34" s="239">
        <v>9887</v>
      </c>
      <c r="AD34" s="239">
        <v>55051</v>
      </c>
      <c r="AE34" s="239">
        <v>2056</v>
      </c>
      <c r="AF34" s="239">
        <v>95</v>
      </c>
      <c r="AG34" s="239">
        <v>260</v>
      </c>
      <c r="AH34" s="240">
        <v>7035</v>
      </c>
      <c r="AI34" s="241">
        <v>8601</v>
      </c>
      <c r="AJ34" s="239">
        <v>129</v>
      </c>
      <c r="AK34" s="240">
        <v>1059</v>
      </c>
      <c r="AL34" s="239">
        <v>1590</v>
      </c>
      <c r="AM34" s="239">
        <v>4161</v>
      </c>
      <c r="AN34" s="240">
        <v>15447</v>
      </c>
      <c r="AO34" s="239">
        <v>368</v>
      </c>
      <c r="AP34" s="240">
        <v>6111</v>
      </c>
      <c r="AQ34" s="239">
        <v>715</v>
      </c>
      <c r="AR34" s="239">
        <v>1</v>
      </c>
      <c r="AS34" s="239">
        <v>55</v>
      </c>
      <c r="AT34" s="239">
        <v>323</v>
      </c>
      <c r="AU34" s="240">
        <v>12</v>
      </c>
      <c r="AV34" s="239">
        <v>294</v>
      </c>
      <c r="AW34" s="240">
        <v>165</v>
      </c>
      <c r="AX34" s="239">
        <v>29</v>
      </c>
      <c r="AY34" s="239">
        <v>25</v>
      </c>
      <c r="AZ34" s="239">
        <v>1</v>
      </c>
      <c r="BA34" s="239">
        <v>221</v>
      </c>
      <c r="BB34" s="239">
        <v>217</v>
      </c>
      <c r="BC34" s="240">
        <v>160</v>
      </c>
      <c r="BD34" s="239">
        <v>258</v>
      </c>
      <c r="BE34" s="239">
        <v>67</v>
      </c>
      <c r="BF34" s="240">
        <v>13</v>
      </c>
      <c r="BG34" s="242">
        <v>6320</v>
      </c>
      <c r="BH34" s="243">
        <v>87</v>
      </c>
      <c r="BI34" s="243">
        <v>57</v>
      </c>
      <c r="BJ34" s="243">
        <v>961</v>
      </c>
      <c r="BK34" s="243">
        <v>338</v>
      </c>
      <c r="BL34" s="243">
        <v>38</v>
      </c>
      <c r="BM34" s="243">
        <v>155</v>
      </c>
      <c r="BN34" s="244">
        <v>2</v>
      </c>
      <c r="BO34" s="243">
        <v>128</v>
      </c>
      <c r="BP34" s="243">
        <v>160</v>
      </c>
      <c r="BQ34" s="243">
        <v>37</v>
      </c>
      <c r="BR34" s="243">
        <v>95</v>
      </c>
      <c r="BS34" s="243">
        <v>118</v>
      </c>
      <c r="BT34" s="244">
        <v>437</v>
      </c>
      <c r="BU34" s="242">
        <v>1001</v>
      </c>
      <c r="BV34" s="242">
        <v>251</v>
      </c>
      <c r="BW34" s="243">
        <v>151</v>
      </c>
      <c r="BX34" s="243">
        <v>294</v>
      </c>
      <c r="BY34" s="244">
        <v>5</v>
      </c>
      <c r="BZ34" s="243">
        <v>29</v>
      </c>
      <c r="CA34" s="243">
        <v>48</v>
      </c>
      <c r="CB34" s="243">
        <v>40</v>
      </c>
      <c r="CC34" s="244">
        <v>217</v>
      </c>
      <c r="CD34" s="243">
        <v>44</v>
      </c>
      <c r="CE34" s="243">
        <v>90</v>
      </c>
      <c r="CF34" s="244">
        <v>102</v>
      </c>
      <c r="CG34" s="245">
        <f t="shared" si="0"/>
        <v>182802</v>
      </c>
      <c r="CH34" s="246">
        <v>18501</v>
      </c>
      <c r="CI34" s="247">
        <v>469</v>
      </c>
      <c r="CJ34" s="247">
        <v>4</v>
      </c>
      <c r="CK34" s="247">
        <v>32212</v>
      </c>
      <c r="CL34" s="247">
        <v>5412</v>
      </c>
      <c r="CM34" s="247">
        <v>243542</v>
      </c>
      <c r="CN34" s="248">
        <f t="shared" si="1"/>
        <v>300140</v>
      </c>
      <c r="CO34" s="248">
        <f t="shared" si="2"/>
        <v>482942</v>
      </c>
      <c r="CP34" s="249" t="s">
        <v>307</v>
      </c>
    </row>
    <row r="35" spans="1:94" ht="15" customHeight="1">
      <c r="A35" s="237" t="s">
        <v>308</v>
      </c>
      <c r="B35" s="238" t="s">
        <v>403</v>
      </c>
      <c r="C35" s="239">
        <v>4579</v>
      </c>
      <c r="D35" s="239">
        <v>1008</v>
      </c>
      <c r="E35" s="240">
        <v>126</v>
      </c>
      <c r="F35" s="239">
        <v>3283</v>
      </c>
      <c r="G35" s="239">
        <v>0</v>
      </c>
      <c r="H35" s="239">
        <v>164</v>
      </c>
      <c r="I35" s="239">
        <v>173</v>
      </c>
      <c r="J35" s="240">
        <v>190</v>
      </c>
      <c r="K35" s="239">
        <v>707</v>
      </c>
      <c r="L35" s="239">
        <v>464</v>
      </c>
      <c r="M35" s="239">
        <v>20</v>
      </c>
      <c r="N35" s="239">
        <v>180</v>
      </c>
      <c r="O35" s="239">
        <v>124</v>
      </c>
      <c r="P35" s="239">
        <v>20</v>
      </c>
      <c r="Q35" s="239">
        <v>726</v>
      </c>
      <c r="R35" s="239">
        <v>528</v>
      </c>
      <c r="S35" s="239">
        <v>278</v>
      </c>
      <c r="T35" s="239">
        <v>392</v>
      </c>
      <c r="U35" s="239">
        <v>3164</v>
      </c>
      <c r="V35" s="239">
        <v>139</v>
      </c>
      <c r="W35" s="239">
        <v>2552</v>
      </c>
      <c r="X35" s="239">
        <v>6164</v>
      </c>
      <c r="Y35" s="239">
        <v>2184</v>
      </c>
      <c r="Z35" s="239">
        <v>8019</v>
      </c>
      <c r="AA35" s="239">
        <v>2743</v>
      </c>
      <c r="AB35" s="239">
        <v>4562</v>
      </c>
      <c r="AC35" s="239">
        <v>14833</v>
      </c>
      <c r="AD35" s="239">
        <v>15978</v>
      </c>
      <c r="AE35" s="239">
        <v>3295</v>
      </c>
      <c r="AF35" s="239">
        <v>260</v>
      </c>
      <c r="AG35" s="239">
        <v>2668</v>
      </c>
      <c r="AH35" s="240">
        <v>4265</v>
      </c>
      <c r="AI35" s="241">
        <v>6146</v>
      </c>
      <c r="AJ35" s="239">
        <v>1052</v>
      </c>
      <c r="AK35" s="240">
        <v>1165</v>
      </c>
      <c r="AL35" s="239">
        <v>3305</v>
      </c>
      <c r="AM35" s="239">
        <v>6945</v>
      </c>
      <c r="AN35" s="240">
        <v>5227</v>
      </c>
      <c r="AO35" s="239">
        <v>462</v>
      </c>
      <c r="AP35" s="240">
        <v>6641</v>
      </c>
      <c r="AQ35" s="239">
        <v>591</v>
      </c>
      <c r="AR35" s="239">
        <v>6</v>
      </c>
      <c r="AS35" s="239">
        <v>151</v>
      </c>
      <c r="AT35" s="239">
        <v>692</v>
      </c>
      <c r="AU35" s="240">
        <v>24</v>
      </c>
      <c r="AV35" s="239">
        <v>116</v>
      </c>
      <c r="AW35" s="240">
        <v>207</v>
      </c>
      <c r="AX35" s="239">
        <v>149</v>
      </c>
      <c r="AY35" s="239">
        <v>7</v>
      </c>
      <c r="AZ35" s="239">
        <v>2</v>
      </c>
      <c r="BA35" s="239">
        <v>389</v>
      </c>
      <c r="BB35" s="239">
        <v>142</v>
      </c>
      <c r="BC35" s="240">
        <v>32</v>
      </c>
      <c r="BD35" s="239">
        <v>130</v>
      </c>
      <c r="BE35" s="239">
        <v>55</v>
      </c>
      <c r="BF35" s="240">
        <v>5</v>
      </c>
      <c r="BG35" s="242">
        <v>2283</v>
      </c>
      <c r="BH35" s="243">
        <v>123</v>
      </c>
      <c r="BI35" s="243">
        <v>95</v>
      </c>
      <c r="BJ35" s="243">
        <v>2031</v>
      </c>
      <c r="BK35" s="243">
        <v>421</v>
      </c>
      <c r="BL35" s="243">
        <v>55</v>
      </c>
      <c r="BM35" s="243">
        <v>137</v>
      </c>
      <c r="BN35" s="244">
        <v>5</v>
      </c>
      <c r="BO35" s="243">
        <v>899</v>
      </c>
      <c r="BP35" s="243">
        <v>36</v>
      </c>
      <c r="BQ35" s="243">
        <v>49</v>
      </c>
      <c r="BR35" s="243">
        <v>22</v>
      </c>
      <c r="BS35" s="243">
        <v>25</v>
      </c>
      <c r="BT35" s="244">
        <v>69</v>
      </c>
      <c r="BU35" s="242">
        <v>470</v>
      </c>
      <c r="BV35" s="242">
        <v>306</v>
      </c>
      <c r="BW35" s="243">
        <v>314</v>
      </c>
      <c r="BX35" s="243">
        <v>25</v>
      </c>
      <c r="BY35" s="244">
        <v>375</v>
      </c>
      <c r="BZ35" s="243">
        <v>121</v>
      </c>
      <c r="CA35" s="243">
        <v>39</v>
      </c>
      <c r="CB35" s="243">
        <v>8</v>
      </c>
      <c r="CC35" s="244">
        <v>545</v>
      </c>
      <c r="CD35" s="243">
        <v>53</v>
      </c>
      <c r="CE35" s="243">
        <v>1076</v>
      </c>
      <c r="CF35" s="244">
        <v>270</v>
      </c>
      <c r="CG35" s="245">
        <f t="shared" si="0"/>
        <v>127281</v>
      </c>
      <c r="CH35" s="246">
        <v>5813</v>
      </c>
      <c r="CI35" s="247">
        <v>741</v>
      </c>
      <c r="CJ35" s="247">
        <v>16</v>
      </c>
      <c r="CK35" s="247">
        <v>156894</v>
      </c>
      <c r="CL35" s="247">
        <v>4703</v>
      </c>
      <c r="CM35" s="247">
        <v>310285</v>
      </c>
      <c r="CN35" s="248">
        <f t="shared" si="1"/>
        <v>478452</v>
      </c>
      <c r="CO35" s="248">
        <f t="shared" si="2"/>
        <v>605733</v>
      </c>
      <c r="CP35" s="249" t="s">
        <v>308</v>
      </c>
    </row>
    <row r="36" spans="1:94" ht="15" customHeight="1">
      <c r="A36" s="237" t="s">
        <v>309</v>
      </c>
      <c r="B36" s="238" t="s">
        <v>404</v>
      </c>
      <c r="C36" s="239">
        <v>1222</v>
      </c>
      <c r="D36" s="239">
        <v>747</v>
      </c>
      <c r="E36" s="240">
        <v>4</v>
      </c>
      <c r="F36" s="239">
        <v>152</v>
      </c>
      <c r="G36" s="239">
        <v>0</v>
      </c>
      <c r="H36" s="239">
        <v>36</v>
      </c>
      <c r="I36" s="239">
        <v>36</v>
      </c>
      <c r="J36" s="240">
        <v>4</v>
      </c>
      <c r="K36" s="239">
        <v>520</v>
      </c>
      <c r="L36" s="239">
        <v>174</v>
      </c>
      <c r="M36" s="239">
        <v>6</v>
      </c>
      <c r="N36" s="239">
        <v>530</v>
      </c>
      <c r="O36" s="239">
        <v>57</v>
      </c>
      <c r="P36" s="239">
        <v>41</v>
      </c>
      <c r="Q36" s="239">
        <v>185</v>
      </c>
      <c r="R36" s="239">
        <v>124</v>
      </c>
      <c r="S36" s="239">
        <v>40</v>
      </c>
      <c r="T36" s="239">
        <v>101</v>
      </c>
      <c r="U36" s="239">
        <v>322</v>
      </c>
      <c r="V36" s="239">
        <v>218</v>
      </c>
      <c r="W36" s="239">
        <v>6137</v>
      </c>
      <c r="X36" s="239">
        <v>1749</v>
      </c>
      <c r="Y36" s="239">
        <v>3325</v>
      </c>
      <c r="Z36" s="239">
        <v>3370</v>
      </c>
      <c r="AA36" s="239">
        <v>1716</v>
      </c>
      <c r="AB36" s="239">
        <v>29865</v>
      </c>
      <c r="AC36" s="239">
        <v>5626</v>
      </c>
      <c r="AD36" s="239">
        <v>401082</v>
      </c>
      <c r="AE36" s="239">
        <v>1492</v>
      </c>
      <c r="AF36" s="239">
        <v>295</v>
      </c>
      <c r="AG36" s="239">
        <v>269</v>
      </c>
      <c r="AH36" s="240">
        <v>746</v>
      </c>
      <c r="AI36" s="241">
        <v>886</v>
      </c>
      <c r="AJ36" s="239">
        <v>197</v>
      </c>
      <c r="AK36" s="240">
        <v>1766</v>
      </c>
      <c r="AL36" s="239">
        <v>1125</v>
      </c>
      <c r="AM36" s="239">
        <v>1589</v>
      </c>
      <c r="AN36" s="240">
        <v>2464</v>
      </c>
      <c r="AO36" s="239">
        <v>38263</v>
      </c>
      <c r="AP36" s="240">
        <v>2022</v>
      </c>
      <c r="AQ36" s="239">
        <v>13977</v>
      </c>
      <c r="AR36" s="239">
        <v>0</v>
      </c>
      <c r="AS36" s="239">
        <v>9</v>
      </c>
      <c r="AT36" s="239">
        <v>193</v>
      </c>
      <c r="AU36" s="240">
        <v>79</v>
      </c>
      <c r="AV36" s="239">
        <v>39</v>
      </c>
      <c r="AW36" s="240">
        <v>147</v>
      </c>
      <c r="AX36" s="239">
        <v>22</v>
      </c>
      <c r="AY36" s="239">
        <v>35</v>
      </c>
      <c r="AZ36" s="239">
        <v>2</v>
      </c>
      <c r="BA36" s="239">
        <v>168</v>
      </c>
      <c r="BB36" s="239">
        <v>200</v>
      </c>
      <c r="BC36" s="240">
        <v>28</v>
      </c>
      <c r="BD36" s="239">
        <v>319</v>
      </c>
      <c r="BE36" s="239">
        <v>79</v>
      </c>
      <c r="BF36" s="240">
        <v>9</v>
      </c>
      <c r="BG36" s="242">
        <v>599</v>
      </c>
      <c r="BH36" s="243">
        <v>166</v>
      </c>
      <c r="BI36" s="243">
        <v>242</v>
      </c>
      <c r="BJ36" s="243">
        <v>873</v>
      </c>
      <c r="BK36" s="243">
        <v>471</v>
      </c>
      <c r="BL36" s="243">
        <v>75</v>
      </c>
      <c r="BM36" s="243">
        <v>164</v>
      </c>
      <c r="BN36" s="244">
        <v>8</v>
      </c>
      <c r="BO36" s="243">
        <v>900</v>
      </c>
      <c r="BP36" s="243">
        <v>113</v>
      </c>
      <c r="BQ36" s="243">
        <v>43</v>
      </c>
      <c r="BR36" s="243">
        <v>45</v>
      </c>
      <c r="BS36" s="243">
        <v>212</v>
      </c>
      <c r="BT36" s="244">
        <v>83</v>
      </c>
      <c r="BU36" s="242">
        <v>309</v>
      </c>
      <c r="BV36" s="242">
        <v>152</v>
      </c>
      <c r="BW36" s="243">
        <v>309</v>
      </c>
      <c r="BX36" s="243">
        <v>33</v>
      </c>
      <c r="BY36" s="244">
        <v>29</v>
      </c>
      <c r="BZ36" s="243">
        <v>20</v>
      </c>
      <c r="CA36" s="243">
        <v>53</v>
      </c>
      <c r="CB36" s="243">
        <v>12</v>
      </c>
      <c r="CC36" s="244">
        <v>120</v>
      </c>
      <c r="CD36" s="243">
        <v>59</v>
      </c>
      <c r="CE36" s="243">
        <v>49</v>
      </c>
      <c r="CF36" s="244">
        <v>60</v>
      </c>
      <c r="CG36" s="245">
        <f t="shared" si="0"/>
        <v>529008</v>
      </c>
      <c r="CH36" s="246">
        <v>57425</v>
      </c>
      <c r="CI36" s="247">
        <v>1919</v>
      </c>
      <c r="CJ36" s="247">
        <v>14</v>
      </c>
      <c r="CK36" s="247">
        <v>105669</v>
      </c>
      <c r="CL36" s="247">
        <v>12241</v>
      </c>
      <c r="CM36" s="247">
        <v>850551</v>
      </c>
      <c r="CN36" s="248">
        <f t="shared" si="1"/>
        <v>1027819</v>
      </c>
      <c r="CO36" s="248">
        <f t="shared" si="2"/>
        <v>1556827</v>
      </c>
      <c r="CP36" s="249" t="s">
        <v>309</v>
      </c>
    </row>
    <row r="37" spans="1:94" ht="15" customHeight="1">
      <c r="A37" s="237" t="s">
        <v>310</v>
      </c>
      <c r="B37" s="265" t="s">
        <v>405</v>
      </c>
      <c r="C37" s="239">
        <v>254</v>
      </c>
      <c r="D37" s="239">
        <v>37</v>
      </c>
      <c r="E37" s="240">
        <v>7</v>
      </c>
      <c r="F37" s="239">
        <v>110</v>
      </c>
      <c r="G37" s="239">
        <v>0</v>
      </c>
      <c r="H37" s="239">
        <v>5</v>
      </c>
      <c r="I37" s="239">
        <v>9</v>
      </c>
      <c r="J37" s="240">
        <v>8</v>
      </c>
      <c r="K37" s="239">
        <v>269</v>
      </c>
      <c r="L37" s="239">
        <v>66</v>
      </c>
      <c r="M37" s="239">
        <v>2</v>
      </c>
      <c r="N37" s="239">
        <v>70</v>
      </c>
      <c r="O37" s="239">
        <v>2</v>
      </c>
      <c r="P37" s="239">
        <v>16</v>
      </c>
      <c r="Q37" s="239">
        <v>54</v>
      </c>
      <c r="R37" s="239">
        <v>143</v>
      </c>
      <c r="S37" s="239">
        <v>36</v>
      </c>
      <c r="T37" s="239">
        <v>177</v>
      </c>
      <c r="U37" s="239">
        <v>110</v>
      </c>
      <c r="V37" s="239">
        <v>49</v>
      </c>
      <c r="W37" s="239">
        <v>164</v>
      </c>
      <c r="X37" s="239">
        <v>86</v>
      </c>
      <c r="Y37" s="239">
        <v>346</v>
      </c>
      <c r="Z37" s="239">
        <v>1072</v>
      </c>
      <c r="AA37" s="239">
        <v>509</v>
      </c>
      <c r="AB37" s="239">
        <v>345</v>
      </c>
      <c r="AC37" s="239">
        <v>6503</v>
      </c>
      <c r="AD37" s="239">
        <v>1209</v>
      </c>
      <c r="AE37" s="239">
        <v>6828</v>
      </c>
      <c r="AF37" s="239">
        <v>43</v>
      </c>
      <c r="AG37" s="239">
        <v>67</v>
      </c>
      <c r="AH37" s="240">
        <v>3039</v>
      </c>
      <c r="AI37" s="241">
        <v>562</v>
      </c>
      <c r="AJ37" s="239">
        <v>18</v>
      </c>
      <c r="AK37" s="240">
        <v>120</v>
      </c>
      <c r="AL37" s="239">
        <v>163</v>
      </c>
      <c r="AM37" s="239">
        <v>88</v>
      </c>
      <c r="AN37" s="240">
        <v>105</v>
      </c>
      <c r="AO37" s="239">
        <v>103</v>
      </c>
      <c r="AP37" s="240">
        <v>910</v>
      </c>
      <c r="AQ37" s="239">
        <v>937</v>
      </c>
      <c r="AR37" s="239">
        <v>11</v>
      </c>
      <c r="AS37" s="239">
        <v>486</v>
      </c>
      <c r="AT37" s="239">
        <v>244</v>
      </c>
      <c r="AU37" s="240">
        <v>2</v>
      </c>
      <c r="AV37" s="239">
        <v>56</v>
      </c>
      <c r="AW37" s="240">
        <v>36</v>
      </c>
      <c r="AX37" s="239">
        <v>2</v>
      </c>
      <c r="AY37" s="239">
        <v>0</v>
      </c>
      <c r="AZ37" s="239">
        <v>0</v>
      </c>
      <c r="BA37" s="239">
        <v>36</v>
      </c>
      <c r="BB37" s="239">
        <v>34</v>
      </c>
      <c r="BC37" s="240">
        <v>2</v>
      </c>
      <c r="BD37" s="239">
        <v>111</v>
      </c>
      <c r="BE37" s="239">
        <v>5</v>
      </c>
      <c r="BF37" s="240">
        <v>0</v>
      </c>
      <c r="BG37" s="242">
        <v>113</v>
      </c>
      <c r="BH37" s="243">
        <v>8</v>
      </c>
      <c r="BI37" s="243">
        <v>17</v>
      </c>
      <c r="BJ37" s="243">
        <v>206</v>
      </c>
      <c r="BK37" s="243">
        <v>61</v>
      </c>
      <c r="BL37" s="243">
        <v>14</v>
      </c>
      <c r="BM37" s="243">
        <v>6</v>
      </c>
      <c r="BN37" s="244">
        <v>0</v>
      </c>
      <c r="BO37" s="243">
        <v>28</v>
      </c>
      <c r="BP37" s="243">
        <v>4</v>
      </c>
      <c r="BQ37" s="243">
        <v>5</v>
      </c>
      <c r="BR37" s="243">
        <v>1</v>
      </c>
      <c r="BS37" s="243">
        <v>48</v>
      </c>
      <c r="BT37" s="244">
        <v>27</v>
      </c>
      <c r="BU37" s="242">
        <v>559</v>
      </c>
      <c r="BV37" s="242">
        <v>21</v>
      </c>
      <c r="BW37" s="243">
        <v>70</v>
      </c>
      <c r="BX37" s="243">
        <v>7</v>
      </c>
      <c r="BY37" s="244">
        <v>0</v>
      </c>
      <c r="BZ37" s="243">
        <v>0</v>
      </c>
      <c r="CA37" s="243">
        <v>2</v>
      </c>
      <c r="CB37" s="243">
        <v>1</v>
      </c>
      <c r="CC37" s="244">
        <v>4</v>
      </c>
      <c r="CD37" s="243">
        <v>3</v>
      </c>
      <c r="CE37" s="243">
        <v>6</v>
      </c>
      <c r="CF37" s="244">
        <v>6</v>
      </c>
      <c r="CG37" s="245">
        <f t="shared" si="0"/>
        <v>26883</v>
      </c>
      <c r="CH37" s="246">
        <v>4742</v>
      </c>
      <c r="CI37" s="247">
        <v>1290</v>
      </c>
      <c r="CJ37" s="247">
        <v>54</v>
      </c>
      <c r="CK37" s="247">
        <v>22502</v>
      </c>
      <c r="CL37" s="247">
        <v>2181</v>
      </c>
      <c r="CM37" s="247">
        <v>43932</v>
      </c>
      <c r="CN37" s="248">
        <f t="shared" si="1"/>
        <v>74701</v>
      </c>
      <c r="CO37" s="248">
        <f t="shared" si="2"/>
        <v>101584</v>
      </c>
      <c r="CP37" s="249" t="s">
        <v>310</v>
      </c>
    </row>
    <row r="38" spans="1:94" ht="15" customHeight="1">
      <c r="A38" s="237" t="s">
        <v>311</v>
      </c>
      <c r="B38" s="265" t="s">
        <v>406</v>
      </c>
      <c r="C38" s="239">
        <v>35</v>
      </c>
      <c r="D38" s="239">
        <v>66</v>
      </c>
      <c r="E38" s="240">
        <v>1</v>
      </c>
      <c r="F38" s="239">
        <v>13</v>
      </c>
      <c r="G38" s="239">
        <v>0</v>
      </c>
      <c r="H38" s="239">
        <v>2</v>
      </c>
      <c r="I38" s="239">
        <v>4</v>
      </c>
      <c r="J38" s="240">
        <v>0</v>
      </c>
      <c r="K38" s="239">
        <v>84</v>
      </c>
      <c r="L38" s="239">
        <v>33</v>
      </c>
      <c r="M38" s="239">
        <v>19</v>
      </c>
      <c r="N38" s="239">
        <v>77</v>
      </c>
      <c r="O38" s="239">
        <v>85</v>
      </c>
      <c r="P38" s="239">
        <v>7</v>
      </c>
      <c r="Q38" s="239">
        <v>177</v>
      </c>
      <c r="R38" s="239">
        <v>67</v>
      </c>
      <c r="S38" s="239">
        <v>22</v>
      </c>
      <c r="T38" s="239">
        <v>3</v>
      </c>
      <c r="U38" s="239">
        <v>29</v>
      </c>
      <c r="V38" s="239">
        <v>18</v>
      </c>
      <c r="W38" s="239">
        <v>86</v>
      </c>
      <c r="X38" s="239">
        <v>34</v>
      </c>
      <c r="Y38" s="239">
        <v>140</v>
      </c>
      <c r="Z38" s="239">
        <v>482</v>
      </c>
      <c r="AA38" s="239">
        <v>85</v>
      </c>
      <c r="AB38" s="239">
        <v>132</v>
      </c>
      <c r="AC38" s="239">
        <v>383</v>
      </c>
      <c r="AD38" s="239">
        <v>2639</v>
      </c>
      <c r="AE38" s="239">
        <v>21</v>
      </c>
      <c r="AF38" s="239">
        <v>2519</v>
      </c>
      <c r="AG38" s="239">
        <v>111</v>
      </c>
      <c r="AH38" s="240">
        <v>57</v>
      </c>
      <c r="AI38" s="241">
        <v>139</v>
      </c>
      <c r="AJ38" s="239">
        <v>18</v>
      </c>
      <c r="AK38" s="240">
        <v>27</v>
      </c>
      <c r="AL38" s="239">
        <v>146</v>
      </c>
      <c r="AM38" s="239">
        <v>117</v>
      </c>
      <c r="AN38" s="240">
        <v>255</v>
      </c>
      <c r="AO38" s="239">
        <v>93</v>
      </c>
      <c r="AP38" s="240">
        <v>932</v>
      </c>
      <c r="AQ38" s="239">
        <v>263</v>
      </c>
      <c r="AR38" s="239">
        <v>1</v>
      </c>
      <c r="AS38" s="239">
        <v>1</v>
      </c>
      <c r="AT38" s="239">
        <v>51</v>
      </c>
      <c r="AU38" s="240">
        <v>12</v>
      </c>
      <c r="AV38" s="239">
        <v>52</v>
      </c>
      <c r="AW38" s="240">
        <v>813</v>
      </c>
      <c r="AX38" s="239">
        <v>8</v>
      </c>
      <c r="AY38" s="239">
        <v>1</v>
      </c>
      <c r="AZ38" s="239">
        <v>0</v>
      </c>
      <c r="BA38" s="239">
        <v>6</v>
      </c>
      <c r="BB38" s="239">
        <v>107</v>
      </c>
      <c r="BC38" s="240">
        <v>21</v>
      </c>
      <c r="BD38" s="239">
        <v>64</v>
      </c>
      <c r="BE38" s="239">
        <v>4</v>
      </c>
      <c r="BF38" s="240">
        <v>31</v>
      </c>
      <c r="BG38" s="242">
        <v>525</v>
      </c>
      <c r="BH38" s="243">
        <v>56</v>
      </c>
      <c r="BI38" s="243">
        <v>133</v>
      </c>
      <c r="BJ38" s="243">
        <v>91</v>
      </c>
      <c r="BK38" s="243">
        <v>85</v>
      </c>
      <c r="BL38" s="243">
        <v>216</v>
      </c>
      <c r="BM38" s="243">
        <v>77</v>
      </c>
      <c r="BN38" s="244">
        <v>22</v>
      </c>
      <c r="BO38" s="243">
        <v>12</v>
      </c>
      <c r="BP38" s="243">
        <v>11</v>
      </c>
      <c r="BQ38" s="243">
        <v>25</v>
      </c>
      <c r="BR38" s="243">
        <v>24</v>
      </c>
      <c r="BS38" s="243">
        <v>26</v>
      </c>
      <c r="BT38" s="244">
        <v>55</v>
      </c>
      <c r="BU38" s="242">
        <v>239</v>
      </c>
      <c r="BV38" s="242">
        <v>625</v>
      </c>
      <c r="BW38" s="243">
        <v>619</v>
      </c>
      <c r="BX38" s="243">
        <v>208</v>
      </c>
      <c r="BY38" s="244">
        <v>3</v>
      </c>
      <c r="BZ38" s="243">
        <v>153</v>
      </c>
      <c r="CA38" s="243">
        <v>38</v>
      </c>
      <c r="CB38" s="243">
        <v>44</v>
      </c>
      <c r="CC38" s="244">
        <v>168</v>
      </c>
      <c r="CD38" s="243">
        <v>54</v>
      </c>
      <c r="CE38" s="243">
        <v>12</v>
      </c>
      <c r="CF38" s="244">
        <v>157</v>
      </c>
      <c r="CG38" s="245">
        <f t="shared" si="0"/>
        <v>14271</v>
      </c>
      <c r="CH38" s="246">
        <v>15180</v>
      </c>
      <c r="CI38" s="247">
        <v>34</v>
      </c>
      <c r="CJ38" s="247">
        <v>2</v>
      </c>
      <c r="CK38" s="247">
        <v>9326</v>
      </c>
      <c r="CL38" s="247">
        <v>243</v>
      </c>
      <c r="CM38" s="247">
        <v>17807</v>
      </c>
      <c r="CN38" s="248">
        <f t="shared" si="1"/>
        <v>42592</v>
      </c>
      <c r="CO38" s="248">
        <f t="shared" si="2"/>
        <v>56863</v>
      </c>
      <c r="CP38" s="249" t="s">
        <v>311</v>
      </c>
    </row>
    <row r="39" spans="1:94" ht="15" customHeight="1">
      <c r="A39" s="237" t="s">
        <v>312</v>
      </c>
      <c r="B39" s="265" t="s">
        <v>460</v>
      </c>
      <c r="C39" s="239">
        <v>119</v>
      </c>
      <c r="D39" s="239">
        <v>27</v>
      </c>
      <c r="E39" s="240">
        <v>0</v>
      </c>
      <c r="F39" s="239">
        <v>22</v>
      </c>
      <c r="G39" s="239">
        <v>0</v>
      </c>
      <c r="H39" s="239">
        <v>4</v>
      </c>
      <c r="I39" s="239">
        <v>15</v>
      </c>
      <c r="J39" s="240">
        <v>1</v>
      </c>
      <c r="K39" s="239">
        <v>672</v>
      </c>
      <c r="L39" s="239">
        <v>129</v>
      </c>
      <c r="M39" s="239">
        <v>18</v>
      </c>
      <c r="N39" s="239">
        <v>66</v>
      </c>
      <c r="O39" s="239">
        <v>279</v>
      </c>
      <c r="P39" s="239">
        <v>82</v>
      </c>
      <c r="Q39" s="239">
        <v>76</v>
      </c>
      <c r="R39" s="239">
        <v>79</v>
      </c>
      <c r="S39" s="239">
        <v>52</v>
      </c>
      <c r="T39" s="239">
        <v>35</v>
      </c>
      <c r="U39" s="239">
        <v>279</v>
      </c>
      <c r="V39" s="239">
        <v>89</v>
      </c>
      <c r="W39" s="239">
        <v>562</v>
      </c>
      <c r="X39" s="239">
        <v>439</v>
      </c>
      <c r="Y39" s="239">
        <v>137</v>
      </c>
      <c r="Z39" s="239">
        <v>936</v>
      </c>
      <c r="AA39" s="239">
        <v>1407</v>
      </c>
      <c r="AB39" s="239">
        <v>731</v>
      </c>
      <c r="AC39" s="239">
        <v>872</v>
      </c>
      <c r="AD39" s="239">
        <v>1494</v>
      </c>
      <c r="AE39" s="239">
        <v>75</v>
      </c>
      <c r="AF39" s="239">
        <v>129</v>
      </c>
      <c r="AG39" s="239">
        <v>11131</v>
      </c>
      <c r="AH39" s="240">
        <v>210</v>
      </c>
      <c r="AI39" s="241">
        <v>134</v>
      </c>
      <c r="AJ39" s="239">
        <v>22</v>
      </c>
      <c r="AK39" s="240">
        <v>25</v>
      </c>
      <c r="AL39" s="239">
        <v>69</v>
      </c>
      <c r="AM39" s="239">
        <v>55</v>
      </c>
      <c r="AN39" s="240">
        <v>110</v>
      </c>
      <c r="AO39" s="239">
        <v>51</v>
      </c>
      <c r="AP39" s="240">
        <v>1149</v>
      </c>
      <c r="AQ39" s="239">
        <v>59</v>
      </c>
      <c r="AR39" s="239">
        <v>0</v>
      </c>
      <c r="AS39" s="239">
        <v>8</v>
      </c>
      <c r="AT39" s="239">
        <v>87</v>
      </c>
      <c r="AU39" s="240">
        <v>0</v>
      </c>
      <c r="AV39" s="239">
        <v>59</v>
      </c>
      <c r="AW39" s="240">
        <v>78</v>
      </c>
      <c r="AX39" s="239">
        <v>15</v>
      </c>
      <c r="AY39" s="239">
        <v>3</v>
      </c>
      <c r="AZ39" s="239">
        <v>4</v>
      </c>
      <c r="BA39" s="239">
        <v>38</v>
      </c>
      <c r="BB39" s="239">
        <v>79</v>
      </c>
      <c r="BC39" s="240">
        <v>105</v>
      </c>
      <c r="BD39" s="239">
        <v>140</v>
      </c>
      <c r="BE39" s="239">
        <v>18</v>
      </c>
      <c r="BF39" s="240">
        <v>6</v>
      </c>
      <c r="BG39" s="242">
        <v>302</v>
      </c>
      <c r="BH39" s="243">
        <v>36</v>
      </c>
      <c r="BI39" s="243">
        <v>41</v>
      </c>
      <c r="BJ39" s="243">
        <v>335</v>
      </c>
      <c r="BK39" s="243">
        <v>91</v>
      </c>
      <c r="BL39" s="243">
        <v>113</v>
      </c>
      <c r="BM39" s="243">
        <v>49</v>
      </c>
      <c r="BN39" s="244">
        <v>5</v>
      </c>
      <c r="BO39" s="243">
        <v>55</v>
      </c>
      <c r="BP39" s="243">
        <v>15</v>
      </c>
      <c r="BQ39" s="243">
        <v>18</v>
      </c>
      <c r="BR39" s="243">
        <v>28</v>
      </c>
      <c r="BS39" s="243">
        <v>18</v>
      </c>
      <c r="BT39" s="244">
        <v>61</v>
      </c>
      <c r="BU39" s="242">
        <v>198</v>
      </c>
      <c r="BV39" s="242">
        <v>472</v>
      </c>
      <c r="BW39" s="243">
        <v>4876</v>
      </c>
      <c r="BX39" s="243">
        <v>18</v>
      </c>
      <c r="BY39" s="244">
        <v>3</v>
      </c>
      <c r="BZ39" s="243">
        <v>72</v>
      </c>
      <c r="CA39" s="243">
        <v>19</v>
      </c>
      <c r="CB39" s="243">
        <v>1874</v>
      </c>
      <c r="CC39" s="244">
        <v>122</v>
      </c>
      <c r="CD39" s="243">
        <v>150</v>
      </c>
      <c r="CE39" s="243">
        <v>55</v>
      </c>
      <c r="CF39" s="244">
        <v>42</v>
      </c>
      <c r="CG39" s="245">
        <f t="shared" si="0"/>
        <v>31549</v>
      </c>
      <c r="CH39" s="246">
        <v>15045</v>
      </c>
      <c r="CI39" s="247">
        <v>719</v>
      </c>
      <c r="CJ39" s="247">
        <v>41</v>
      </c>
      <c r="CK39" s="247">
        <v>11834</v>
      </c>
      <c r="CL39" s="247">
        <v>1116</v>
      </c>
      <c r="CM39" s="247">
        <v>62763</v>
      </c>
      <c r="CN39" s="248">
        <f t="shared" si="1"/>
        <v>91518</v>
      </c>
      <c r="CO39" s="248">
        <f t="shared" si="2"/>
        <v>123067</v>
      </c>
      <c r="CP39" s="249" t="s">
        <v>312</v>
      </c>
    </row>
    <row r="40" spans="1:94" ht="15" customHeight="1">
      <c r="A40" s="237" t="s">
        <v>313</v>
      </c>
      <c r="B40" s="265" t="s">
        <v>85</v>
      </c>
      <c r="C40" s="239">
        <v>2662</v>
      </c>
      <c r="D40" s="239">
        <v>375</v>
      </c>
      <c r="E40" s="240">
        <v>25</v>
      </c>
      <c r="F40" s="239">
        <v>561</v>
      </c>
      <c r="G40" s="239">
        <v>2</v>
      </c>
      <c r="H40" s="239">
        <v>57</v>
      </c>
      <c r="I40" s="239">
        <v>109</v>
      </c>
      <c r="J40" s="240">
        <v>54</v>
      </c>
      <c r="K40" s="239">
        <v>1336</v>
      </c>
      <c r="L40" s="239">
        <v>682</v>
      </c>
      <c r="M40" s="239">
        <v>21</v>
      </c>
      <c r="N40" s="239">
        <v>728</v>
      </c>
      <c r="O40" s="239">
        <v>31</v>
      </c>
      <c r="P40" s="239">
        <v>39</v>
      </c>
      <c r="Q40" s="239">
        <v>534</v>
      </c>
      <c r="R40" s="239">
        <v>1112</v>
      </c>
      <c r="S40" s="239">
        <v>336</v>
      </c>
      <c r="T40" s="239">
        <v>1922</v>
      </c>
      <c r="U40" s="239">
        <v>1097</v>
      </c>
      <c r="V40" s="239">
        <v>330</v>
      </c>
      <c r="W40" s="239">
        <v>1213</v>
      </c>
      <c r="X40" s="239">
        <v>576</v>
      </c>
      <c r="Y40" s="239">
        <v>419</v>
      </c>
      <c r="Z40" s="239">
        <v>2219</v>
      </c>
      <c r="AA40" s="239">
        <v>1878</v>
      </c>
      <c r="AB40" s="239">
        <v>2511</v>
      </c>
      <c r="AC40" s="239">
        <v>11178</v>
      </c>
      <c r="AD40" s="239">
        <v>4621</v>
      </c>
      <c r="AE40" s="239">
        <v>1996</v>
      </c>
      <c r="AF40" s="239">
        <v>201</v>
      </c>
      <c r="AG40" s="239">
        <v>357</v>
      </c>
      <c r="AH40" s="240">
        <v>4946</v>
      </c>
      <c r="AI40" s="241">
        <v>5796</v>
      </c>
      <c r="AJ40" s="239">
        <v>126</v>
      </c>
      <c r="AK40" s="240">
        <v>117</v>
      </c>
      <c r="AL40" s="239">
        <v>601</v>
      </c>
      <c r="AM40" s="239">
        <v>649</v>
      </c>
      <c r="AN40" s="240">
        <v>1565</v>
      </c>
      <c r="AO40" s="239">
        <v>706</v>
      </c>
      <c r="AP40" s="240">
        <v>4834</v>
      </c>
      <c r="AQ40" s="239">
        <v>1709</v>
      </c>
      <c r="AR40" s="239">
        <v>34</v>
      </c>
      <c r="AS40" s="239">
        <v>975</v>
      </c>
      <c r="AT40" s="239">
        <v>2628</v>
      </c>
      <c r="AU40" s="240">
        <v>53</v>
      </c>
      <c r="AV40" s="239">
        <v>601</v>
      </c>
      <c r="AW40" s="240">
        <v>462</v>
      </c>
      <c r="AX40" s="239">
        <v>29</v>
      </c>
      <c r="AY40" s="239">
        <v>6</v>
      </c>
      <c r="AZ40" s="239">
        <v>2</v>
      </c>
      <c r="BA40" s="239">
        <v>814</v>
      </c>
      <c r="BB40" s="239">
        <v>127</v>
      </c>
      <c r="BC40" s="240">
        <v>15</v>
      </c>
      <c r="BD40" s="239">
        <v>148</v>
      </c>
      <c r="BE40" s="239">
        <v>66</v>
      </c>
      <c r="BF40" s="240">
        <v>5</v>
      </c>
      <c r="BG40" s="242">
        <v>1308</v>
      </c>
      <c r="BH40" s="243">
        <v>180</v>
      </c>
      <c r="BI40" s="243">
        <v>103</v>
      </c>
      <c r="BJ40" s="243">
        <v>791</v>
      </c>
      <c r="BK40" s="243">
        <v>148</v>
      </c>
      <c r="BL40" s="243">
        <v>129</v>
      </c>
      <c r="BM40" s="243">
        <v>90</v>
      </c>
      <c r="BN40" s="244">
        <v>2</v>
      </c>
      <c r="BO40" s="243">
        <v>49</v>
      </c>
      <c r="BP40" s="243">
        <v>38</v>
      </c>
      <c r="BQ40" s="243">
        <v>29</v>
      </c>
      <c r="BR40" s="243">
        <v>57</v>
      </c>
      <c r="BS40" s="243">
        <v>43</v>
      </c>
      <c r="BT40" s="244">
        <v>44</v>
      </c>
      <c r="BU40" s="242">
        <v>1239</v>
      </c>
      <c r="BV40" s="242">
        <v>176</v>
      </c>
      <c r="BW40" s="243">
        <v>350</v>
      </c>
      <c r="BX40" s="243">
        <v>95</v>
      </c>
      <c r="BY40" s="244">
        <v>5</v>
      </c>
      <c r="BZ40" s="243">
        <v>15</v>
      </c>
      <c r="CA40" s="243">
        <v>9</v>
      </c>
      <c r="CB40" s="243">
        <v>6</v>
      </c>
      <c r="CC40" s="244">
        <v>68</v>
      </c>
      <c r="CD40" s="243">
        <v>25</v>
      </c>
      <c r="CE40" s="243">
        <v>51</v>
      </c>
      <c r="CF40" s="244">
        <v>47</v>
      </c>
      <c r="CG40" s="245">
        <f t="shared" si="0"/>
        <v>71293</v>
      </c>
      <c r="CH40" s="260">
        <v>1651</v>
      </c>
      <c r="CI40" s="261">
        <v>258</v>
      </c>
      <c r="CJ40" s="261">
        <v>16</v>
      </c>
      <c r="CK40" s="261">
        <v>27193</v>
      </c>
      <c r="CL40" s="261">
        <v>40</v>
      </c>
      <c r="CM40" s="261">
        <v>20881</v>
      </c>
      <c r="CN40" s="262">
        <f t="shared" si="1"/>
        <v>50039</v>
      </c>
      <c r="CO40" s="262">
        <f t="shared" si="2"/>
        <v>121332</v>
      </c>
      <c r="CP40" s="263" t="s">
        <v>313</v>
      </c>
    </row>
    <row r="41" spans="1:94" s="278" customFormat="1" ht="15" customHeight="1">
      <c r="A41" s="220" t="s">
        <v>314</v>
      </c>
      <c r="B41" s="264" t="s">
        <v>408</v>
      </c>
      <c r="C41" s="267">
        <v>2534</v>
      </c>
      <c r="D41" s="267">
        <v>217</v>
      </c>
      <c r="E41" s="268">
        <v>7</v>
      </c>
      <c r="F41" s="267">
        <v>1543</v>
      </c>
      <c r="G41" s="267">
        <v>10</v>
      </c>
      <c r="H41" s="267">
        <v>394</v>
      </c>
      <c r="I41" s="267">
        <v>846</v>
      </c>
      <c r="J41" s="268">
        <v>64</v>
      </c>
      <c r="K41" s="267">
        <v>5695</v>
      </c>
      <c r="L41" s="267">
        <v>1498</v>
      </c>
      <c r="M41" s="267">
        <v>40</v>
      </c>
      <c r="N41" s="267">
        <v>1892</v>
      </c>
      <c r="O41" s="267">
        <v>238</v>
      </c>
      <c r="P41" s="267">
        <v>41</v>
      </c>
      <c r="Q41" s="267">
        <v>1725</v>
      </c>
      <c r="R41" s="267">
        <v>3404</v>
      </c>
      <c r="S41" s="267">
        <v>463</v>
      </c>
      <c r="T41" s="267">
        <v>12993</v>
      </c>
      <c r="U41" s="267">
        <v>7033</v>
      </c>
      <c r="V41" s="267">
        <v>731</v>
      </c>
      <c r="W41" s="267">
        <v>3432</v>
      </c>
      <c r="X41" s="267">
        <v>6521</v>
      </c>
      <c r="Y41" s="267">
        <v>5376</v>
      </c>
      <c r="Z41" s="267">
        <v>5142</v>
      </c>
      <c r="AA41" s="267">
        <v>6666</v>
      </c>
      <c r="AB41" s="267">
        <v>2207</v>
      </c>
      <c r="AC41" s="267">
        <v>5310</v>
      </c>
      <c r="AD41" s="267">
        <v>5181</v>
      </c>
      <c r="AE41" s="267">
        <v>467</v>
      </c>
      <c r="AF41" s="267">
        <v>665</v>
      </c>
      <c r="AG41" s="267">
        <v>746</v>
      </c>
      <c r="AH41" s="268">
        <v>847</v>
      </c>
      <c r="AI41" s="269">
        <v>79887</v>
      </c>
      <c r="AJ41" s="267">
        <v>1343</v>
      </c>
      <c r="AK41" s="268">
        <v>1102</v>
      </c>
      <c r="AL41" s="267">
        <v>964</v>
      </c>
      <c r="AM41" s="267">
        <v>1524</v>
      </c>
      <c r="AN41" s="268">
        <v>2470</v>
      </c>
      <c r="AO41" s="267">
        <v>1023</v>
      </c>
      <c r="AP41" s="268">
        <v>8243</v>
      </c>
      <c r="AQ41" s="267">
        <v>5194</v>
      </c>
      <c r="AR41" s="267">
        <v>9</v>
      </c>
      <c r="AS41" s="267">
        <v>73</v>
      </c>
      <c r="AT41" s="267">
        <v>3159</v>
      </c>
      <c r="AU41" s="268">
        <v>176</v>
      </c>
      <c r="AV41" s="267">
        <v>1567</v>
      </c>
      <c r="AW41" s="268">
        <v>1225</v>
      </c>
      <c r="AX41" s="267">
        <v>156</v>
      </c>
      <c r="AY41" s="267">
        <v>309</v>
      </c>
      <c r="AZ41" s="267">
        <v>88</v>
      </c>
      <c r="BA41" s="267">
        <v>1093</v>
      </c>
      <c r="BB41" s="267">
        <v>529</v>
      </c>
      <c r="BC41" s="268">
        <v>81</v>
      </c>
      <c r="BD41" s="267">
        <v>1633</v>
      </c>
      <c r="BE41" s="267">
        <v>1065</v>
      </c>
      <c r="BF41" s="268">
        <v>162</v>
      </c>
      <c r="BG41" s="270">
        <v>20825</v>
      </c>
      <c r="BH41" s="271">
        <v>465</v>
      </c>
      <c r="BI41" s="271">
        <v>691</v>
      </c>
      <c r="BJ41" s="271">
        <v>1162</v>
      </c>
      <c r="BK41" s="271">
        <v>536</v>
      </c>
      <c r="BL41" s="271">
        <v>446</v>
      </c>
      <c r="BM41" s="271">
        <v>660</v>
      </c>
      <c r="BN41" s="272">
        <v>15</v>
      </c>
      <c r="BO41" s="271">
        <v>86</v>
      </c>
      <c r="BP41" s="271">
        <v>143</v>
      </c>
      <c r="BQ41" s="271">
        <v>125</v>
      </c>
      <c r="BR41" s="271">
        <v>96</v>
      </c>
      <c r="BS41" s="271">
        <v>447</v>
      </c>
      <c r="BT41" s="272">
        <v>2329</v>
      </c>
      <c r="BU41" s="270">
        <v>9946</v>
      </c>
      <c r="BV41" s="270">
        <v>6310</v>
      </c>
      <c r="BW41" s="271">
        <v>6086</v>
      </c>
      <c r="BX41" s="271">
        <v>437</v>
      </c>
      <c r="BY41" s="272">
        <v>259</v>
      </c>
      <c r="BZ41" s="271">
        <v>461</v>
      </c>
      <c r="CA41" s="271">
        <v>430</v>
      </c>
      <c r="CB41" s="271">
        <v>154</v>
      </c>
      <c r="CC41" s="272">
        <v>879</v>
      </c>
      <c r="CD41" s="271">
        <v>442</v>
      </c>
      <c r="CE41" s="271">
        <v>108</v>
      </c>
      <c r="CF41" s="272">
        <v>983</v>
      </c>
      <c r="CG41" s="273">
        <f t="shared" si="0"/>
        <v>251524</v>
      </c>
      <c r="CH41" s="274">
        <v>135477</v>
      </c>
      <c r="CI41" s="275">
        <v>244</v>
      </c>
      <c r="CJ41" s="275">
        <v>17</v>
      </c>
      <c r="CK41" s="275">
        <v>1728</v>
      </c>
      <c r="CL41" s="275">
        <v>-1513</v>
      </c>
      <c r="CM41" s="275">
        <v>43983</v>
      </c>
      <c r="CN41" s="276">
        <f t="shared" si="1"/>
        <v>179936</v>
      </c>
      <c r="CO41" s="276">
        <f t="shared" si="2"/>
        <v>431460</v>
      </c>
      <c r="CP41" s="277" t="s">
        <v>314</v>
      </c>
    </row>
    <row r="42" spans="1:94" ht="15" customHeight="1">
      <c r="A42" s="237" t="s">
        <v>315</v>
      </c>
      <c r="B42" s="264" t="s">
        <v>461</v>
      </c>
      <c r="C42" s="239">
        <v>684</v>
      </c>
      <c r="D42" s="239">
        <v>186</v>
      </c>
      <c r="E42" s="240">
        <v>22</v>
      </c>
      <c r="F42" s="239">
        <v>79</v>
      </c>
      <c r="G42" s="239">
        <v>0</v>
      </c>
      <c r="H42" s="239">
        <v>8</v>
      </c>
      <c r="I42" s="239">
        <v>4</v>
      </c>
      <c r="J42" s="240">
        <v>2</v>
      </c>
      <c r="K42" s="239">
        <v>556</v>
      </c>
      <c r="L42" s="239">
        <v>152</v>
      </c>
      <c r="M42" s="239">
        <v>1</v>
      </c>
      <c r="N42" s="239">
        <v>97</v>
      </c>
      <c r="O42" s="239">
        <v>18</v>
      </c>
      <c r="P42" s="239">
        <v>7</v>
      </c>
      <c r="Q42" s="239">
        <v>18</v>
      </c>
      <c r="R42" s="239">
        <v>167</v>
      </c>
      <c r="S42" s="239">
        <v>10</v>
      </c>
      <c r="T42" s="239">
        <v>195</v>
      </c>
      <c r="U42" s="239">
        <v>326</v>
      </c>
      <c r="V42" s="239">
        <v>72</v>
      </c>
      <c r="W42" s="239">
        <v>79</v>
      </c>
      <c r="X42" s="239">
        <v>99</v>
      </c>
      <c r="Y42" s="239">
        <v>194</v>
      </c>
      <c r="Z42" s="239">
        <v>200</v>
      </c>
      <c r="AA42" s="239">
        <v>612</v>
      </c>
      <c r="AB42" s="239">
        <v>79</v>
      </c>
      <c r="AC42" s="239">
        <v>318</v>
      </c>
      <c r="AD42" s="239">
        <v>994</v>
      </c>
      <c r="AE42" s="239">
        <v>28</v>
      </c>
      <c r="AF42" s="239">
        <v>14</v>
      </c>
      <c r="AG42" s="239">
        <v>29</v>
      </c>
      <c r="AH42" s="240">
        <v>63</v>
      </c>
      <c r="AI42" s="241">
        <v>2053</v>
      </c>
      <c r="AJ42" s="239">
        <v>2603</v>
      </c>
      <c r="AK42" s="240">
        <v>1934</v>
      </c>
      <c r="AL42" s="239">
        <v>643</v>
      </c>
      <c r="AM42" s="239">
        <v>495</v>
      </c>
      <c r="AN42" s="240">
        <v>170</v>
      </c>
      <c r="AO42" s="239">
        <v>62</v>
      </c>
      <c r="AP42" s="240">
        <v>521</v>
      </c>
      <c r="AQ42" s="239">
        <v>201</v>
      </c>
      <c r="AR42" s="239">
        <v>1</v>
      </c>
      <c r="AS42" s="239">
        <v>2</v>
      </c>
      <c r="AT42" s="239">
        <v>219</v>
      </c>
      <c r="AU42" s="240">
        <v>18</v>
      </c>
      <c r="AV42" s="239">
        <v>253</v>
      </c>
      <c r="AW42" s="240">
        <v>901</v>
      </c>
      <c r="AX42" s="239">
        <v>3</v>
      </c>
      <c r="AY42" s="239">
        <v>26</v>
      </c>
      <c r="AZ42" s="239">
        <v>4</v>
      </c>
      <c r="BA42" s="239">
        <v>23</v>
      </c>
      <c r="BB42" s="239">
        <v>23</v>
      </c>
      <c r="BC42" s="240">
        <v>5</v>
      </c>
      <c r="BD42" s="239">
        <v>40</v>
      </c>
      <c r="BE42" s="239">
        <v>64</v>
      </c>
      <c r="BF42" s="240">
        <v>2</v>
      </c>
      <c r="BG42" s="242">
        <v>3015</v>
      </c>
      <c r="BH42" s="243">
        <v>65</v>
      </c>
      <c r="BI42" s="243">
        <v>87</v>
      </c>
      <c r="BJ42" s="243">
        <v>206</v>
      </c>
      <c r="BK42" s="243">
        <v>85</v>
      </c>
      <c r="BL42" s="243">
        <v>9</v>
      </c>
      <c r="BM42" s="243">
        <v>50</v>
      </c>
      <c r="BN42" s="244">
        <v>2</v>
      </c>
      <c r="BO42" s="243">
        <v>53</v>
      </c>
      <c r="BP42" s="243">
        <v>24</v>
      </c>
      <c r="BQ42" s="243">
        <v>25</v>
      </c>
      <c r="BR42" s="243">
        <v>3</v>
      </c>
      <c r="BS42" s="243">
        <v>82</v>
      </c>
      <c r="BT42" s="244">
        <v>425</v>
      </c>
      <c r="BU42" s="242">
        <v>1218</v>
      </c>
      <c r="BV42" s="242">
        <v>824</v>
      </c>
      <c r="BW42" s="243">
        <v>474</v>
      </c>
      <c r="BX42" s="243">
        <v>98</v>
      </c>
      <c r="BY42" s="244">
        <v>69</v>
      </c>
      <c r="BZ42" s="243">
        <v>57</v>
      </c>
      <c r="CA42" s="243">
        <v>21</v>
      </c>
      <c r="CB42" s="243">
        <v>3</v>
      </c>
      <c r="CC42" s="244">
        <v>174</v>
      </c>
      <c r="CD42" s="243">
        <v>109</v>
      </c>
      <c r="CE42" s="243">
        <v>2</v>
      </c>
      <c r="CF42" s="244">
        <v>123</v>
      </c>
      <c r="CG42" s="245">
        <f t="shared" si="0"/>
        <v>22882</v>
      </c>
      <c r="CH42" s="246">
        <v>17992</v>
      </c>
      <c r="CI42" s="247">
        <v>122</v>
      </c>
      <c r="CJ42" s="247">
        <v>0</v>
      </c>
      <c r="CK42" s="247">
        <v>856</v>
      </c>
      <c r="CL42" s="247">
        <v>-4</v>
      </c>
      <c r="CM42" s="247">
        <v>390</v>
      </c>
      <c r="CN42" s="248">
        <f t="shared" si="1"/>
        <v>19356</v>
      </c>
      <c r="CO42" s="248">
        <f t="shared" si="2"/>
        <v>42238</v>
      </c>
      <c r="CP42" s="249" t="s">
        <v>315</v>
      </c>
    </row>
    <row r="43" spans="1:94" ht="15" customHeight="1">
      <c r="A43" s="263" t="s">
        <v>316</v>
      </c>
      <c r="B43" s="265" t="s">
        <v>410</v>
      </c>
      <c r="C43" s="253">
        <v>284</v>
      </c>
      <c r="D43" s="253">
        <v>141</v>
      </c>
      <c r="E43" s="254">
        <v>2</v>
      </c>
      <c r="F43" s="253">
        <v>89</v>
      </c>
      <c r="G43" s="253">
        <v>0</v>
      </c>
      <c r="H43" s="253">
        <v>75</v>
      </c>
      <c r="I43" s="253">
        <v>67</v>
      </c>
      <c r="J43" s="254">
        <v>1</v>
      </c>
      <c r="K43" s="253">
        <v>416</v>
      </c>
      <c r="L43" s="253">
        <v>419</v>
      </c>
      <c r="M43" s="253">
        <v>17</v>
      </c>
      <c r="N43" s="253">
        <v>62</v>
      </c>
      <c r="O43" s="253">
        <v>22</v>
      </c>
      <c r="P43" s="253">
        <v>12</v>
      </c>
      <c r="Q43" s="253">
        <v>59</v>
      </c>
      <c r="R43" s="253">
        <v>192</v>
      </c>
      <c r="S43" s="253">
        <v>33</v>
      </c>
      <c r="T43" s="253">
        <v>30</v>
      </c>
      <c r="U43" s="253">
        <v>355</v>
      </c>
      <c r="V43" s="253">
        <v>84</v>
      </c>
      <c r="W43" s="253">
        <v>208</v>
      </c>
      <c r="X43" s="253">
        <v>111</v>
      </c>
      <c r="Y43" s="253">
        <v>14132</v>
      </c>
      <c r="Z43" s="253">
        <v>1130</v>
      </c>
      <c r="AA43" s="253">
        <v>351</v>
      </c>
      <c r="AB43" s="253">
        <v>241</v>
      </c>
      <c r="AC43" s="253">
        <v>1698</v>
      </c>
      <c r="AD43" s="253">
        <v>1839</v>
      </c>
      <c r="AE43" s="253">
        <v>119</v>
      </c>
      <c r="AF43" s="253">
        <v>35</v>
      </c>
      <c r="AG43" s="253">
        <v>50</v>
      </c>
      <c r="AH43" s="254">
        <v>97</v>
      </c>
      <c r="AI43" s="255">
        <v>2311</v>
      </c>
      <c r="AJ43" s="253">
        <v>676</v>
      </c>
      <c r="AK43" s="254">
        <v>12084</v>
      </c>
      <c r="AL43" s="253">
        <v>608</v>
      </c>
      <c r="AM43" s="253">
        <v>483</v>
      </c>
      <c r="AN43" s="254">
        <v>612</v>
      </c>
      <c r="AO43" s="253">
        <v>87</v>
      </c>
      <c r="AP43" s="254">
        <v>2068</v>
      </c>
      <c r="AQ43" s="253">
        <v>384</v>
      </c>
      <c r="AR43" s="253">
        <v>1</v>
      </c>
      <c r="AS43" s="253">
        <v>13</v>
      </c>
      <c r="AT43" s="253">
        <v>290</v>
      </c>
      <c r="AU43" s="254">
        <v>9</v>
      </c>
      <c r="AV43" s="253">
        <v>180</v>
      </c>
      <c r="AW43" s="254">
        <v>211</v>
      </c>
      <c r="AX43" s="253">
        <v>10</v>
      </c>
      <c r="AY43" s="253">
        <v>5</v>
      </c>
      <c r="AZ43" s="253">
        <v>1</v>
      </c>
      <c r="BA43" s="253">
        <v>19</v>
      </c>
      <c r="BB43" s="253">
        <v>240</v>
      </c>
      <c r="BC43" s="254">
        <v>4</v>
      </c>
      <c r="BD43" s="253">
        <v>117</v>
      </c>
      <c r="BE43" s="253">
        <v>45</v>
      </c>
      <c r="BF43" s="254">
        <v>8</v>
      </c>
      <c r="BG43" s="256">
        <v>2044</v>
      </c>
      <c r="BH43" s="257">
        <v>65</v>
      </c>
      <c r="BI43" s="257">
        <v>82</v>
      </c>
      <c r="BJ43" s="257">
        <v>178</v>
      </c>
      <c r="BK43" s="257">
        <v>35</v>
      </c>
      <c r="BL43" s="257">
        <v>38</v>
      </c>
      <c r="BM43" s="257">
        <v>239</v>
      </c>
      <c r="BN43" s="258">
        <v>2</v>
      </c>
      <c r="BO43" s="257">
        <v>53</v>
      </c>
      <c r="BP43" s="257">
        <v>25</v>
      </c>
      <c r="BQ43" s="257">
        <v>33</v>
      </c>
      <c r="BR43" s="257">
        <v>16</v>
      </c>
      <c r="BS43" s="257">
        <v>1283</v>
      </c>
      <c r="BT43" s="258">
        <v>321</v>
      </c>
      <c r="BU43" s="256">
        <v>145</v>
      </c>
      <c r="BV43" s="256">
        <v>180</v>
      </c>
      <c r="BW43" s="257">
        <v>904</v>
      </c>
      <c r="BX43" s="257">
        <v>144</v>
      </c>
      <c r="BY43" s="258">
        <v>7</v>
      </c>
      <c r="BZ43" s="257">
        <v>23</v>
      </c>
      <c r="CA43" s="257">
        <v>5</v>
      </c>
      <c r="CB43" s="257">
        <v>9</v>
      </c>
      <c r="CC43" s="258">
        <v>87</v>
      </c>
      <c r="CD43" s="257">
        <v>29</v>
      </c>
      <c r="CE43" s="257">
        <v>13</v>
      </c>
      <c r="CF43" s="258">
        <v>49</v>
      </c>
      <c r="CG43" s="259">
        <f t="shared" si="0"/>
        <v>48846</v>
      </c>
      <c r="CH43" s="260">
        <v>8130</v>
      </c>
      <c r="CI43" s="261">
        <v>2384</v>
      </c>
      <c r="CJ43" s="261">
        <v>26</v>
      </c>
      <c r="CK43" s="261">
        <v>734</v>
      </c>
      <c r="CL43" s="261">
        <v>-66</v>
      </c>
      <c r="CM43" s="261">
        <v>25064</v>
      </c>
      <c r="CN43" s="262">
        <f t="shared" si="1"/>
        <v>36272</v>
      </c>
      <c r="CO43" s="262">
        <f t="shared" si="2"/>
        <v>85118</v>
      </c>
      <c r="CP43" s="263" t="s">
        <v>316</v>
      </c>
    </row>
    <row r="44" spans="1:94" ht="15" customHeight="1">
      <c r="A44" s="237" t="s">
        <v>92</v>
      </c>
      <c r="B44" s="225" t="s">
        <v>91</v>
      </c>
      <c r="C44" s="239">
        <v>694</v>
      </c>
      <c r="D44" s="239">
        <v>157</v>
      </c>
      <c r="E44" s="240">
        <v>1</v>
      </c>
      <c r="F44" s="239">
        <v>100</v>
      </c>
      <c r="G44" s="239">
        <v>0</v>
      </c>
      <c r="H44" s="239">
        <v>17</v>
      </c>
      <c r="I44" s="239">
        <v>15</v>
      </c>
      <c r="J44" s="240">
        <v>1</v>
      </c>
      <c r="K44" s="239">
        <v>102</v>
      </c>
      <c r="L44" s="239">
        <v>53</v>
      </c>
      <c r="M44" s="239">
        <v>1</v>
      </c>
      <c r="N44" s="239">
        <v>18</v>
      </c>
      <c r="O44" s="239">
        <v>5</v>
      </c>
      <c r="P44" s="239">
        <v>1</v>
      </c>
      <c r="Q44" s="239">
        <v>53</v>
      </c>
      <c r="R44" s="239">
        <v>32</v>
      </c>
      <c r="S44" s="239">
        <v>10</v>
      </c>
      <c r="T44" s="239">
        <v>11</v>
      </c>
      <c r="U44" s="239">
        <v>119</v>
      </c>
      <c r="V44" s="239">
        <v>13</v>
      </c>
      <c r="W44" s="239">
        <v>120</v>
      </c>
      <c r="X44" s="239">
        <v>215</v>
      </c>
      <c r="Y44" s="239">
        <v>136</v>
      </c>
      <c r="Z44" s="239">
        <v>371</v>
      </c>
      <c r="AA44" s="239">
        <v>137</v>
      </c>
      <c r="AB44" s="239">
        <v>106</v>
      </c>
      <c r="AC44" s="239">
        <v>327</v>
      </c>
      <c r="AD44" s="239">
        <v>501</v>
      </c>
      <c r="AE44" s="239">
        <v>24</v>
      </c>
      <c r="AF44" s="239">
        <v>32</v>
      </c>
      <c r="AG44" s="239">
        <v>15</v>
      </c>
      <c r="AH44" s="240">
        <v>281</v>
      </c>
      <c r="AI44" s="241">
        <v>491</v>
      </c>
      <c r="AJ44" s="239">
        <v>292</v>
      </c>
      <c r="AK44" s="240">
        <v>263</v>
      </c>
      <c r="AL44" s="239">
        <v>25466</v>
      </c>
      <c r="AM44" s="239">
        <v>8055</v>
      </c>
      <c r="AN44" s="240">
        <v>1647</v>
      </c>
      <c r="AO44" s="239">
        <v>51</v>
      </c>
      <c r="AP44" s="240">
        <v>615</v>
      </c>
      <c r="AQ44" s="239">
        <v>499</v>
      </c>
      <c r="AR44" s="239">
        <v>0</v>
      </c>
      <c r="AS44" s="239">
        <v>3</v>
      </c>
      <c r="AT44" s="239">
        <v>292</v>
      </c>
      <c r="AU44" s="240">
        <v>5</v>
      </c>
      <c r="AV44" s="239">
        <v>55</v>
      </c>
      <c r="AW44" s="240">
        <v>52</v>
      </c>
      <c r="AX44" s="239">
        <v>9</v>
      </c>
      <c r="AY44" s="239">
        <v>5</v>
      </c>
      <c r="AZ44" s="239">
        <v>1</v>
      </c>
      <c r="BA44" s="239">
        <v>25</v>
      </c>
      <c r="BB44" s="239">
        <v>31</v>
      </c>
      <c r="BC44" s="240">
        <v>2</v>
      </c>
      <c r="BD44" s="239">
        <v>28</v>
      </c>
      <c r="BE44" s="239">
        <v>32</v>
      </c>
      <c r="BF44" s="240">
        <v>3</v>
      </c>
      <c r="BG44" s="242">
        <v>1641</v>
      </c>
      <c r="BH44" s="243">
        <v>19</v>
      </c>
      <c r="BI44" s="243">
        <v>19</v>
      </c>
      <c r="BJ44" s="243">
        <v>2073</v>
      </c>
      <c r="BK44" s="243">
        <v>19</v>
      </c>
      <c r="BL44" s="243">
        <v>21</v>
      </c>
      <c r="BM44" s="243">
        <v>433</v>
      </c>
      <c r="BN44" s="244">
        <v>1</v>
      </c>
      <c r="BO44" s="243">
        <v>17</v>
      </c>
      <c r="BP44" s="243">
        <v>12</v>
      </c>
      <c r="BQ44" s="243">
        <v>14</v>
      </c>
      <c r="BR44" s="243">
        <v>14</v>
      </c>
      <c r="BS44" s="243">
        <v>49</v>
      </c>
      <c r="BT44" s="244">
        <v>49</v>
      </c>
      <c r="BU44" s="242">
        <v>306</v>
      </c>
      <c r="BV44" s="242">
        <v>58</v>
      </c>
      <c r="BW44" s="243">
        <v>106</v>
      </c>
      <c r="BX44" s="243">
        <v>8</v>
      </c>
      <c r="BY44" s="244">
        <v>3</v>
      </c>
      <c r="BZ44" s="243">
        <v>20</v>
      </c>
      <c r="CA44" s="243">
        <v>12</v>
      </c>
      <c r="CB44" s="243">
        <v>6</v>
      </c>
      <c r="CC44" s="244">
        <v>15</v>
      </c>
      <c r="CD44" s="243">
        <v>8</v>
      </c>
      <c r="CE44" s="243">
        <v>3</v>
      </c>
      <c r="CF44" s="244">
        <v>14</v>
      </c>
      <c r="CG44" s="245">
        <f t="shared" si="0"/>
        <v>46530</v>
      </c>
      <c r="CH44" s="246">
        <v>1429</v>
      </c>
      <c r="CI44" s="247">
        <v>76</v>
      </c>
      <c r="CJ44" s="247">
        <v>1</v>
      </c>
      <c r="CK44" s="247">
        <v>207270</v>
      </c>
      <c r="CL44" s="247">
        <v>795</v>
      </c>
      <c r="CM44" s="247">
        <v>4580</v>
      </c>
      <c r="CN44" s="248">
        <f t="shared" si="1"/>
        <v>214151</v>
      </c>
      <c r="CO44" s="248">
        <f t="shared" si="2"/>
        <v>260681</v>
      </c>
      <c r="CP44" s="249" t="s">
        <v>92</v>
      </c>
    </row>
    <row r="45" spans="1:94" ht="15" customHeight="1">
      <c r="A45" s="237" t="s">
        <v>317</v>
      </c>
      <c r="B45" s="238" t="s">
        <v>411</v>
      </c>
      <c r="C45" s="239">
        <v>782</v>
      </c>
      <c r="D45" s="239">
        <v>599</v>
      </c>
      <c r="E45" s="240">
        <v>8</v>
      </c>
      <c r="F45" s="239">
        <v>81</v>
      </c>
      <c r="G45" s="239">
        <v>0</v>
      </c>
      <c r="H45" s="239">
        <v>49</v>
      </c>
      <c r="I45" s="239">
        <v>48</v>
      </c>
      <c r="J45" s="240">
        <v>6</v>
      </c>
      <c r="K45" s="239">
        <v>127</v>
      </c>
      <c r="L45" s="239">
        <v>101</v>
      </c>
      <c r="M45" s="239">
        <v>1</v>
      </c>
      <c r="N45" s="239">
        <v>39</v>
      </c>
      <c r="O45" s="239">
        <v>3</v>
      </c>
      <c r="P45" s="239">
        <v>1</v>
      </c>
      <c r="Q45" s="239">
        <v>89</v>
      </c>
      <c r="R45" s="239">
        <v>70</v>
      </c>
      <c r="S45" s="239">
        <v>19</v>
      </c>
      <c r="T45" s="239">
        <v>85</v>
      </c>
      <c r="U45" s="239">
        <v>215</v>
      </c>
      <c r="V45" s="239">
        <v>22</v>
      </c>
      <c r="W45" s="239">
        <v>249</v>
      </c>
      <c r="X45" s="239">
        <v>714</v>
      </c>
      <c r="Y45" s="239">
        <v>145</v>
      </c>
      <c r="Z45" s="239">
        <v>411</v>
      </c>
      <c r="AA45" s="239">
        <v>202</v>
      </c>
      <c r="AB45" s="239">
        <v>233</v>
      </c>
      <c r="AC45" s="239">
        <v>751</v>
      </c>
      <c r="AD45" s="239">
        <v>699</v>
      </c>
      <c r="AE45" s="239">
        <v>112</v>
      </c>
      <c r="AF45" s="239">
        <v>46</v>
      </c>
      <c r="AG45" s="239">
        <v>64</v>
      </c>
      <c r="AH45" s="240">
        <v>1318</v>
      </c>
      <c r="AI45" s="241">
        <v>2386</v>
      </c>
      <c r="AJ45" s="239">
        <v>999</v>
      </c>
      <c r="AK45" s="240">
        <v>442</v>
      </c>
      <c r="AL45" s="239">
        <v>20301</v>
      </c>
      <c r="AM45" s="239">
        <v>47567</v>
      </c>
      <c r="AN45" s="240">
        <v>4733</v>
      </c>
      <c r="AO45" s="239">
        <v>77</v>
      </c>
      <c r="AP45" s="240">
        <v>857</v>
      </c>
      <c r="AQ45" s="239">
        <v>1126</v>
      </c>
      <c r="AR45" s="239">
        <v>1</v>
      </c>
      <c r="AS45" s="239">
        <v>38</v>
      </c>
      <c r="AT45" s="239">
        <v>734</v>
      </c>
      <c r="AU45" s="240">
        <v>7</v>
      </c>
      <c r="AV45" s="239">
        <v>97</v>
      </c>
      <c r="AW45" s="240">
        <v>62</v>
      </c>
      <c r="AX45" s="239">
        <v>10</v>
      </c>
      <c r="AY45" s="239">
        <v>5</v>
      </c>
      <c r="AZ45" s="239">
        <v>2</v>
      </c>
      <c r="BA45" s="239">
        <v>76</v>
      </c>
      <c r="BB45" s="239">
        <v>112</v>
      </c>
      <c r="BC45" s="240">
        <v>6</v>
      </c>
      <c r="BD45" s="239">
        <v>101</v>
      </c>
      <c r="BE45" s="239">
        <v>64</v>
      </c>
      <c r="BF45" s="240">
        <v>5</v>
      </c>
      <c r="BG45" s="242">
        <v>5353</v>
      </c>
      <c r="BH45" s="243">
        <v>45</v>
      </c>
      <c r="BI45" s="243">
        <v>48</v>
      </c>
      <c r="BJ45" s="243">
        <v>3039</v>
      </c>
      <c r="BK45" s="243">
        <v>59</v>
      </c>
      <c r="BL45" s="243">
        <v>41</v>
      </c>
      <c r="BM45" s="243">
        <v>316</v>
      </c>
      <c r="BN45" s="244">
        <v>0</v>
      </c>
      <c r="BO45" s="243">
        <v>55</v>
      </c>
      <c r="BP45" s="243">
        <v>32</v>
      </c>
      <c r="BQ45" s="243">
        <v>20</v>
      </c>
      <c r="BR45" s="243">
        <v>34</v>
      </c>
      <c r="BS45" s="243">
        <v>252</v>
      </c>
      <c r="BT45" s="244">
        <v>206</v>
      </c>
      <c r="BU45" s="242">
        <v>720</v>
      </c>
      <c r="BV45" s="242">
        <v>107</v>
      </c>
      <c r="BW45" s="243">
        <v>159</v>
      </c>
      <c r="BX45" s="243">
        <v>13</v>
      </c>
      <c r="BY45" s="244">
        <v>4</v>
      </c>
      <c r="BZ45" s="243">
        <v>38</v>
      </c>
      <c r="CA45" s="243">
        <v>37</v>
      </c>
      <c r="CB45" s="243">
        <v>5</v>
      </c>
      <c r="CC45" s="244">
        <v>43</v>
      </c>
      <c r="CD45" s="243">
        <v>21</v>
      </c>
      <c r="CE45" s="243">
        <v>10</v>
      </c>
      <c r="CF45" s="244">
        <v>21</v>
      </c>
      <c r="CG45" s="245">
        <f t="shared" si="0"/>
        <v>97775</v>
      </c>
      <c r="CH45" s="246">
        <v>1191</v>
      </c>
      <c r="CI45" s="247">
        <v>116</v>
      </c>
      <c r="CJ45" s="247">
        <v>4</v>
      </c>
      <c r="CK45" s="247">
        <v>123123</v>
      </c>
      <c r="CL45" s="247">
        <v>-278</v>
      </c>
      <c r="CM45" s="247">
        <v>8808</v>
      </c>
      <c r="CN45" s="248">
        <f t="shared" si="1"/>
        <v>132964</v>
      </c>
      <c r="CO45" s="248">
        <f t="shared" si="2"/>
        <v>230739</v>
      </c>
      <c r="CP45" s="249" t="s">
        <v>317</v>
      </c>
    </row>
    <row r="46" spans="1:94" ht="15" customHeight="1">
      <c r="A46" s="237" t="s">
        <v>94</v>
      </c>
      <c r="B46" s="265" t="s">
        <v>462</v>
      </c>
      <c r="C46" s="239">
        <v>681</v>
      </c>
      <c r="D46" s="239">
        <v>1193</v>
      </c>
      <c r="E46" s="240">
        <v>15</v>
      </c>
      <c r="F46" s="239">
        <v>410</v>
      </c>
      <c r="G46" s="239">
        <v>2</v>
      </c>
      <c r="H46" s="239">
        <v>62</v>
      </c>
      <c r="I46" s="239">
        <v>44</v>
      </c>
      <c r="J46" s="240">
        <v>37</v>
      </c>
      <c r="K46" s="239">
        <v>784</v>
      </c>
      <c r="L46" s="239">
        <v>270</v>
      </c>
      <c r="M46" s="239">
        <v>6</v>
      </c>
      <c r="N46" s="239">
        <v>149</v>
      </c>
      <c r="O46" s="239">
        <v>25</v>
      </c>
      <c r="P46" s="239">
        <v>4</v>
      </c>
      <c r="Q46" s="239">
        <v>567</v>
      </c>
      <c r="R46" s="239">
        <v>504</v>
      </c>
      <c r="S46" s="239">
        <v>62</v>
      </c>
      <c r="T46" s="239">
        <v>384</v>
      </c>
      <c r="U46" s="239">
        <v>2794</v>
      </c>
      <c r="V46" s="239">
        <v>128</v>
      </c>
      <c r="W46" s="239">
        <v>260</v>
      </c>
      <c r="X46" s="239">
        <v>121</v>
      </c>
      <c r="Y46" s="239">
        <v>164</v>
      </c>
      <c r="Z46" s="239">
        <v>259</v>
      </c>
      <c r="AA46" s="239">
        <v>291</v>
      </c>
      <c r="AB46" s="239">
        <v>837</v>
      </c>
      <c r="AC46" s="239">
        <v>1992</v>
      </c>
      <c r="AD46" s="239">
        <v>649</v>
      </c>
      <c r="AE46" s="239">
        <v>45</v>
      </c>
      <c r="AF46" s="239">
        <v>734</v>
      </c>
      <c r="AG46" s="239">
        <v>136</v>
      </c>
      <c r="AH46" s="240">
        <v>8246</v>
      </c>
      <c r="AI46" s="241">
        <v>4652</v>
      </c>
      <c r="AJ46" s="239">
        <v>256</v>
      </c>
      <c r="AK46" s="240">
        <v>256</v>
      </c>
      <c r="AL46" s="239">
        <v>26976</v>
      </c>
      <c r="AM46" s="239">
        <v>20945</v>
      </c>
      <c r="AN46" s="240">
        <v>64066</v>
      </c>
      <c r="AO46" s="239">
        <v>1016</v>
      </c>
      <c r="AP46" s="240">
        <v>8705</v>
      </c>
      <c r="AQ46" s="239">
        <v>1358</v>
      </c>
      <c r="AR46" s="239">
        <v>4</v>
      </c>
      <c r="AS46" s="239">
        <v>56</v>
      </c>
      <c r="AT46" s="239">
        <v>10732</v>
      </c>
      <c r="AU46" s="240">
        <v>99</v>
      </c>
      <c r="AV46" s="239">
        <v>1803</v>
      </c>
      <c r="AW46" s="240">
        <v>883</v>
      </c>
      <c r="AX46" s="239">
        <v>44</v>
      </c>
      <c r="AY46" s="239">
        <v>123</v>
      </c>
      <c r="AZ46" s="239">
        <v>16</v>
      </c>
      <c r="BA46" s="239">
        <v>243</v>
      </c>
      <c r="BB46" s="239">
        <v>672</v>
      </c>
      <c r="BC46" s="240">
        <v>48</v>
      </c>
      <c r="BD46" s="239">
        <v>787</v>
      </c>
      <c r="BE46" s="239">
        <v>1623</v>
      </c>
      <c r="BF46" s="240">
        <v>32</v>
      </c>
      <c r="BG46" s="242">
        <v>51828</v>
      </c>
      <c r="BH46" s="243">
        <v>26</v>
      </c>
      <c r="BI46" s="243">
        <v>33</v>
      </c>
      <c r="BJ46" s="243">
        <v>6089</v>
      </c>
      <c r="BK46" s="243">
        <v>85</v>
      </c>
      <c r="BL46" s="243">
        <v>741</v>
      </c>
      <c r="BM46" s="243">
        <v>6882</v>
      </c>
      <c r="BN46" s="244">
        <v>1</v>
      </c>
      <c r="BO46" s="243">
        <v>14</v>
      </c>
      <c r="BP46" s="243">
        <v>10</v>
      </c>
      <c r="BQ46" s="243">
        <v>29</v>
      </c>
      <c r="BR46" s="243">
        <v>727</v>
      </c>
      <c r="BS46" s="243">
        <v>607</v>
      </c>
      <c r="BT46" s="244">
        <v>26</v>
      </c>
      <c r="BU46" s="242">
        <v>16292</v>
      </c>
      <c r="BV46" s="242">
        <v>2615</v>
      </c>
      <c r="BW46" s="243">
        <v>4110</v>
      </c>
      <c r="BX46" s="243">
        <v>336</v>
      </c>
      <c r="BY46" s="244">
        <v>102</v>
      </c>
      <c r="BZ46" s="243">
        <v>1113</v>
      </c>
      <c r="CA46" s="243">
        <v>420</v>
      </c>
      <c r="CB46" s="243">
        <v>66</v>
      </c>
      <c r="CC46" s="244">
        <v>224</v>
      </c>
      <c r="CD46" s="243">
        <v>231</v>
      </c>
      <c r="CE46" s="243">
        <v>31</v>
      </c>
      <c r="CF46" s="244">
        <v>530</v>
      </c>
      <c r="CG46" s="245">
        <f t="shared" si="0"/>
        <v>260418</v>
      </c>
      <c r="CH46" s="260">
        <v>9870</v>
      </c>
      <c r="CI46" s="261">
        <v>128</v>
      </c>
      <c r="CJ46" s="261">
        <v>1</v>
      </c>
      <c r="CK46" s="261">
        <v>13368</v>
      </c>
      <c r="CL46" s="261">
        <v>-3</v>
      </c>
      <c r="CM46" s="261">
        <v>8390</v>
      </c>
      <c r="CN46" s="262">
        <f t="shared" si="1"/>
        <v>31754</v>
      </c>
      <c r="CO46" s="262">
        <f t="shared" si="2"/>
        <v>292172</v>
      </c>
      <c r="CP46" s="263" t="s">
        <v>94</v>
      </c>
    </row>
    <row r="47" spans="1:94" ht="15" customHeight="1">
      <c r="A47" s="224" t="s">
        <v>318</v>
      </c>
      <c r="B47" s="264" t="s">
        <v>413</v>
      </c>
      <c r="C47" s="226">
        <v>1763</v>
      </c>
      <c r="D47" s="226">
        <v>1275</v>
      </c>
      <c r="E47" s="227">
        <v>4</v>
      </c>
      <c r="F47" s="226">
        <v>126</v>
      </c>
      <c r="G47" s="226">
        <v>0</v>
      </c>
      <c r="H47" s="226">
        <v>34</v>
      </c>
      <c r="I47" s="226">
        <v>149</v>
      </c>
      <c r="J47" s="227">
        <v>14</v>
      </c>
      <c r="K47" s="226">
        <v>1467</v>
      </c>
      <c r="L47" s="226">
        <v>411</v>
      </c>
      <c r="M47" s="226">
        <v>19</v>
      </c>
      <c r="N47" s="226">
        <v>361</v>
      </c>
      <c r="O47" s="226">
        <v>123</v>
      </c>
      <c r="P47" s="226">
        <v>75</v>
      </c>
      <c r="Q47" s="226">
        <v>692</v>
      </c>
      <c r="R47" s="226">
        <v>479</v>
      </c>
      <c r="S47" s="226">
        <v>188</v>
      </c>
      <c r="T47" s="226">
        <v>188</v>
      </c>
      <c r="U47" s="226">
        <v>813</v>
      </c>
      <c r="V47" s="226">
        <v>161</v>
      </c>
      <c r="W47" s="226">
        <v>1631</v>
      </c>
      <c r="X47" s="226">
        <v>1019</v>
      </c>
      <c r="Y47" s="226">
        <v>1083</v>
      </c>
      <c r="Z47" s="226">
        <v>3220</v>
      </c>
      <c r="AA47" s="226">
        <v>1327</v>
      </c>
      <c r="AB47" s="226">
        <v>1181</v>
      </c>
      <c r="AC47" s="226">
        <v>1509</v>
      </c>
      <c r="AD47" s="226">
        <v>20822</v>
      </c>
      <c r="AE47" s="226">
        <v>299</v>
      </c>
      <c r="AF47" s="226">
        <v>267</v>
      </c>
      <c r="AG47" s="226">
        <v>321</v>
      </c>
      <c r="AH47" s="227">
        <v>402</v>
      </c>
      <c r="AI47" s="228">
        <v>2081</v>
      </c>
      <c r="AJ47" s="226">
        <v>401</v>
      </c>
      <c r="AK47" s="227">
        <v>1735</v>
      </c>
      <c r="AL47" s="226">
        <v>967</v>
      </c>
      <c r="AM47" s="226">
        <v>2157</v>
      </c>
      <c r="AN47" s="227">
        <v>2152</v>
      </c>
      <c r="AO47" s="226">
        <v>2399</v>
      </c>
      <c r="AP47" s="227">
        <v>5454</v>
      </c>
      <c r="AQ47" s="226">
        <v>12810</v>
      </c>
      <c r="AR47" s="226">
        <v>7</v>
      </c>
      <c r="AS47" s="226">
        <v>113</v>
      </c>
      <c r="AT47" s="226">
        <v>802</v>
      </c>
      <c r="AU47" s="227">
        <v>202</v>
      </c>
      <c r="AV47" s="226">
        <v>128</v>
      </c>
      <c r="AW47" s="227">
        <v>539</v>
      </c>
      <c r="AX47" s="226">
        <v>134</v>
      </c>
      <c r="AY47" s="226">
        <v>40</v>
      </c>
      <c r="AZ47" s="226">
        <v>17</v>
      </c>
      <c r="BA47" s="226">
        <v>562</v>
      </c>
      <c r="BB47" s="226">
        <v>906</v>
      </c>
      <c r="BC47" s="227">
        <v>14</v>
      </c>
      <c r="BD47" s="226">
        <v>879</v>
      </c>
      <c r="BE47" s="226">
        <v>476</v>
      </c>
      <c r="BF47" s="227">
        <v>64</v>
      </c>
      <c r="BG47" s="231">
        <v>1580</v>
      </c>
      <c r="BH47" s="229">
        <v>489</v>
      </c>
      <c r="BI47" s="229">
        <v>508</v>
      </c>
      <c r="BJ47" s="229">
        <v>1670</v>
      </c>
      <c r="BK47" s="229">
        <v>204</v>
      </c>
      <c r="BL47" s="229">
        <v>394</v>
      </c>
      <c r="BM47" s="229">
        <v>1263</v>
      </c>
      <c r="BN47" s="230">
        <v>31</v>
      </c>
      <c r="BO47" s="229">
        <v>2514</v>
      </c>
      <c r="BP47" s="229">
        <v>246</v>
      </c>
      <c r="BQ47" s="229">
        <v>326</v>
      </c>
      <c r="BR47" s="229">
        <v>232</v>
      </c>
      <c r="BS47" s="229">
        <v>594</v>
      </c>
      <c r="BT47" s="230">
        <v>198</v>
      </c>
      <c r="BU47" s="231">
        <v>245</v>
      </c>
      <c r="BV47" s="231">
        <v>176</v>
      </c>
      <c r="BW47" s="229">
        <v>1152</v>
      </c>
      <c r="BX47" s="229">
        <v>34</v>
      </c>
      <c r="BY47" s="230">
        <v>19</v>
      </c>
      <c r="BZ47" s="229">
        <v>82</v>
      </c>
      <c r="CA47" s="229">
        <v>114</v>
      </c>
      <c r="CB47" s="229">
        <v>69</v>
      </c>
      <c r="CC47" s="230">
        <v>219</v>
      </c>
      <c r="CD47" s="229">
        <v>85</v>
      </c>
      <c r="CE47" s="229">
        <v>52</v>
      </c>
      <c r="CF47" s="230">
        <v>394</v>
      </c>
      <c r="CG47" s="232">
        <f t="shared" si="0"/>
        <v>89352</v>
      </c>
      <c r="CH47" s="246">
        <v>35665</v>
      </c>
      <c r="CI47" s="247">
        <v>1065</v>
      </c>
      <c r="CJ47" s="247">
        <v>18</v>
      </c>
      <c r="CK47" s="247">
        <v>6530</v>
      </c>
      <c r="CL47" s="247">
        <v>53</v>
      </c>
      <c r="CM47" s="247">
        <v>4033</v>
      </c>
      <c r="CN47" s="248">
        <f t="shared" si="1"/>
        <v>47364</v>
      </c>
      <c r="CO47" s="248">
        <f t="shared" si="2"/>
        <v>136716</v>
      </c>
      <c r="CP47" s="249" t="s">
        <v>318</v>
      </c>
    </row>
    <row r="48" spans="1:94" ht="15" customHeight="1">
      <c r="A48" s="263" t="s">
        <v>319</v>
      </c>
      <c r="B48" s="251" t="s">
        <v>414</v>
      </c>
      <c r="C48" s="253">
        <v>12843</v>
      </c>
      <c r="D48" s="253">
        <v>2070</v>
      </c>
      <c r="E48" s="254">
        <v>55</v>
      </c>
      <c r="F48" s="253">
        <v>1615</v>
      </c>
      <c r="G48" s="253">
        <v>2</v>
      </c>
      <c r="H48" s="253">
        <v>88</v>
      </c>
      <c r="I48" s="253">
        <v>546</v>
      </c>
      <c r="J48" s="254">
        <v>91</v>
      </c>
      <c r="K48" s="253">
        <v>27855</v>
      </c>
      <c r="L48" s="253">
        <v>5997</v>
      </c>
      <c r="M48" s="253">
        <v>236</v>
      </c>
      <c r="N48" s="253">
        <v>4541</v>
      </c>
      <c r="O48" s="253">
        <v>1164</v>
      </c>
      <c r="P48" s="253">
        <v>831</v>
      </c>
      <c r="Q48" s="253">
        <v>4492</v>
      </c>
      <c r="R48" s="253">
        <v>5443</v>
      </c>
      <c r="S48" s="253">
        <v>2643</v>
      </c>
      <c r="T48" s="253">
        <v>1078</v>
      </c>
      <c r="U48" s="253">
        <v>11458</v>
      </c>
      <c r="V48" s="253">
        <v>3920</v>
      </c>
      <c r="W48" s="253">
        <v>19223</v>
      </c>
      <c r="X48" s="253">
        <v>7384</v>
      </c>
      <c r="Y48" s="253">
        <v>8195</v>
      </c>
      <c r="Z48" s="253">
        <v>18433</v>
      </c>
      <c r="AA48" s="253">
        <v>23859</v>
      </c>
      <c r="AB48" s="253">
        <v>13651</v>
      </c>
      <c r="AC48" s="253">
        <v>19712</v>
      </c>
      <c r="AD48" s="253">
        <v>70087</v>
      </c>
      <c r="AE48" s="253">
        <v>2964</v>
      </c>
      <c r="AF48" s="253">
        <v>3047</v>
      </c>
      <c r="AG48" s="253">
        <v>4056</v>
      </c>
      <c r="AH48" s="254">
        <v>3860</v>
      </c>
      <c r="AI48" s="255">
        <v>8146</v>
      </c>
      <c r="AJ48" s="253">
        <v>1241</v>
      </c>
      <c r="AK48" s="254">
        <v>3602</v>
      </c>
      <c r="AL48" s="253">
        <v>5567</v>
      </c>
      <c r="AM48" s="253">
        <v>5943</v>
      </c>
      <c r="AN48" s="254">
        <v>8028</v>
      </c>
      <c r="AO48" s="253">
        <v>8730</v>
      </c>
      <c r="AP48" s="254">
        <v>89528</v>
      </c>
      <c r="AQ48" s="253">
        <v>11205</v>
      </c>
      <c r="AR48" s="253">
        <v>30</v>
      </c>
      <c r="AS48" s="253">
        <v>1015</v>
      </c>
      <c r="AT48" s="253">
        <v>4843</v>
      </c>
      <c r="AU48" s="254">
        <v>931</v>
      </c>
      <c r="AV48" s="253">
        <v>1464</v>
      </c>
      <c r="AW48" s="254">
        <v>6154</v>
      </c>
      <c r="AX48" s="253">
        <v>2869</v>
      </c>
      <c r="AY48" s="253">
        <v>384</v>
      </c>
      <c r="AZ48" s="253">
        <v>161</v>
      </c>
      <c r="BA48" s="253">
        <v>2872</v>
      </c>
      <c r="BB48" s="253">
        <v>5226</v>
      </c>
      <c r="BC48" s="254">
        <v>510</v>
      </c>
      <c r="BD48" s="253">
        <v>3669</v>
      </c>
      <c r="BE48" s="253">
        <v>1385</v>
      </c>
      <c r="BF48" s="254">
        <v>319</v>
      </c>
      <c r="BG48" s="256">
        <v>11161</v>
      </c>
      <c r="BH48" s="257">
        <v>2124</v>
      </c>
      <c r="BI48" s="257">
        <v>2868</v>
      </c>
      <c r="BJ48" s="257">
        <v>7343</v>
      </c>
      <c r="BK48" s="257">
        <v>1050</v>
      </c>
      <c r="BL48" s="257">
        <v>8139</v>
      </c>
      <c r="BM48" s="257">
        <v>2359</v>
      </c>
      <c r="BN48" s="258">
        <v>226</v>
      </c>
      <c r="BO48" s="257">
        <v>1359</v>
      </c>
      <c r="BP48" s="257">
        <v>1237</v>
      </c>
      <c r="BQ48" s="257">
        <v>3321</v>
      </c>
      <c r="BR48" s="257">
        <v>403</v>
      </c>
      <c r="BS48" s="257">
        <v>745</v>
      </c>
      <c r="BT48" s="258">
        <v>2617</v>
      </c>
      <c r="BU48" s="256">
        <v>3903</v>
      </c>
      <c r="BV48" s="256">
        <v>2244</v>
      </c>
      <c r="BW48" s="257">
        <v>6472</v>
      </c>
      <c r="BX48" s="257">
        <v>459</v>
      </c>
      <c r="BY48" s="258">
        <v>203</v>
      </c>
      <c r="BZ48" s="257">
        <v>364</v>
      </c>
      <c r="CA48" s="257">
        <v>240</v>
      </c>
      <c r="CB48" s="257">
        <v>416</v>
      </c>
      <c r="CC48" s="258">
        <v>1326</v>
      </c>
      <c r="CD48" s="257">
        <v>571</v>
      </c>
      <c r="CE48" s="257">
        <v>1105</v>
      </c>
      <c r="CF48" s="258">
        <v>574</v>
      </c>
      <c r="CG48" s="259">
        <f t="shared" si="0"/>
        <v>518090</v>
      </c>
      <c r="CH48" s="260">
        <v>192417</v>
      </c>
      <c r="CI48" s="261">
        <v>8350</v>
      </c>
      <c r="CJ48" s="261">
        <v>189</v>
      </c>
      <c r="CK48" s="261">
        <v>59407</v>
      </c>
      <c r="CL48" s="261">
        <v>239</v>
      </c>
      <c r="CM48" s="261">
        <v>60173</v>
      </c>
      <c r="CN48" s="262">
        <f t="shared" si="1"/>
        <v>320775</v>
      </c>
      <c r="CO48" s="262">
        <f t="shared" si="2"/>
        <v>838865</v>
      </c>
      <c r="CP48" s="263" t="s">
        <v>319</v>
      </c>
    </row>
    <row r="49" spans="1:94" ht="15" customHeight="1">
      <c r="A49" s="237" t="s">
        <v>320</v>
      </c>
      <c r="B49" s="265" t="s">
        <v>104</v>
      </c>
      <c r="C49" s="239">
        <v>1498</v>
      </c>
      <c r="D49" s="239">
        <v>556</v>
      </c>
      <c r="E49" s="240">
        <v>5</v>
      </c>
      <c r="F49" s="239">
        <v>1258</v>
      </c>
      <c r="G49" s="239">
        <v>6</v>
      </c>
      <c r="H49" s="239">
        <v>10</v>
      </c>
      <c r="I49" s="239">
        <v>1450</v>
      </c>
      <c r="J49" s="240">
        <v>25</v>
      </c>
      <c r="K49" s="239">
        <v>4788</v>
      </c>
      <c r="L49" s="239">
        <v>2098</v>
      </c>
      <c r="M49" s="239">
        <v>70</v>
      </c>
      <c r="N49" s="239">
        <v>869</v>
      </c>
      <c r="O49" s="239">
        <v>121</v>
      </c>
      <c r="P49" s="239">
        <v>26</v>
      </c>
      <c r="Q49" s="239">
        <v>2305</v>
      </c>
      <c r="R49" s="239">
        <v>2823</v>
      </c>
      <c r="S49" s="239">
        <v>644</v>
      </c>
      <c r="T49" s="239">
        <v>1629</v>
      </c>
      <c r="U49" s="239">
        <v>2721</v>
      </c>
      <c r="V49" s="239">
        <v>286</v>
      </c>
      <c r="W49" s="239">
        <v>3023</v>
      </c>
      <c r="X49" s="239">
        <v>2722</v>
      </c>
      <c r="Y49" s="239">
        <v>3333</v>
      </c>
      <c r="Z49" s="239">
        <v>3001</v>
      </c>
      <c r="AA49" s="239">
        <v>3863</v>
      </c>
      <c r="AB49" s="239">
        <v>3079</v>
      </c>
      <c r="AC49" s="239">
        <v>4886</v>
      </c>
      <c r="AD49" s="239">
        <v>11893</v>
      </c>
      <c r="AE49" s="239">
        <v>423</v>
      </c>
      <c r="AF49" s="239">
        <v>780</v>
      </c>
      <c r="AG49" s="239">
        <v>602</v>
      </c>
      <c r="AH49" s="240">
        <v>901</v>
      </c>
      <c r="AI49" s="241">
        <v>4704</v>
      </c>
      <c r="AJ49" s="239">
        <v>115</v>
      </c>
      <c r="AK49" s="240">
        <v>708</v>
      </c>
      <c r="AL49" s="239">
        <v>1993</v>
      </c>
      <c r="AM49" s="239">
        <v>2563</v>
      </c>
      <c r="AN49" s="240">
        <v>1934</v>
      </c>
      <c r="AO49" s="239">
        <v>2213</v>
      </c>
      <c r="AP49" s="240">
        <v>11961</v>
      </c>
      <c r="AQ49" s="239">
        <v>19481</v>
      </c>
      <c r="AR49" s="239">
        <v>49</v>
      </c>
      <c r="AS49" s="239">
        <v>246</v>
      </c>
      <c r="AT49" s="239">
        <v>30632</v>
      </c>
      <c r="AU49" s="240">
        <v>630</v>
      </c>
      <c r="AV49" s="239">
        <v>348</v>
      </c>
      <c r="AW49" s="240">
        <v>677</v>
      </c>
      <c r="AX49" s="239">
        <v>255</v>
      </c>
      <c r="AY49" s="239">
        <v>56</v>
      </c>
      <c r="AZ49" s="239">
        <v>32</v>
      </c>
      <c r="BA49" s="239">
        <v>266</v>
      </c>
      <c r="BB49" s="239">
        <v>299</v>
      </c>
      <c r="BC49" s="240">
        <v>20</v>
      </c>
      <c r="BD49" s="239">
        <v>489</v>
      </c>
      <c r="BE49" s="239">
        <v>207</v>
      </c>
      <c r="BF49" s="240">
        <v>54</v>
      </c>
      <c r="BG49" s="242">
        <v>1343</v>
      </c>
      <c r="BH49" s="243">
        <v>117</v>
      </c>
      <c r="BI49" s="243">
        <v>103</v>
      </c>
      <c r="BJ49" s="243">
        <v>317</v>
      </c>
      <c r="BK49" s="243">
        <v>186</v>
      </c>
      <c r="BL49" s="243">
        <v>356</v>
      </c>
      <c r="BM49" s="243">
        <v>645</v>
      </c>
      <c r="BN49" s="244">
        <v>19</v>
      </c>
      <c r="BO49" s="243">
        <v>172</v>
      </c>
      <c r="BP49" s="243">
        <v>45</v>
      </c>
      <c r="BQ49" s="243">
        <v>1963</v>
      </c>
      <c r="BR49" s="243">
        <v>70</v>
      </c>
      <c r="BS49" s="243">
        <v>274</v>
      </c>
      <c r="BT49" s="244">
        <v>111</v>
      </c>
      <c r="BU49" s="242">
        <v>1205</v>
      </c>
      <c r="BV49" s="242">
        <v>382</v>
      </c>
      <c r="BW49" s="243">
        <v>574</v>
      </c>
      <c r="BX49" s="243">
        <v>75</v>
      </c>
      <c r="BY49" s="244">
        <v>25</v>
      </c>
      <c r="BZ49" s="243">
        <v>33</v>
      </c>
      <c r="CA49" s="243">
        <v>161</v>
      </c>
      <c r="CB49" s="243">
        <v>40</v>
      </c>
      <c r="CC49" s="244">
        <v>239</v>
      </c>
      <c r="CD49" s="243">
        <v>335</v>
      </c>
      <c r="CE49" s="243">
        <v>228</v>
      </c>
      <c r="CF49" s="244">
        <v>228</v>
      </c>
      <c r="CG49" s="245">
        <f t="shared" si="0"/>
        <v>150872</v>
      </c>
      <c r="CH49" s="246">
        <v>58836</v>
      </c>
      <c r="CI49" s="247">
        <v>3425</v>
      </c>
      <c r="CJ49" s="247">
        <v>5</v>
      </c>
      <c r="CK49" s="247">
        <v>4630</v>
      </c>
      <c r="CL49" s="247">
        <v>7</v>
      </c>
      <c r="CM49" s="247">
        <v>122454</v>
      </c>
      <c r="CN49" s="248">
        <f t="shared" si="1"/>
        <v>189357</v>
      </c>
      <c r="CO49" s="248">
        <f t="shared" si="2"/>
        <v>340229</v>
      </c>
      <c r="CP49" s="249" t="s">
        <v>320</v>
      </c>
    </row>
    <row r="50" spans="1:94" ht="15" customHeight="1">
      <c r="A50" s="237" t="s">
        <v>321</v>
      </c>
      <c r="B50" s="265" t="s">
        <v>415</v>
      </c>
      <c r="C50" s="239">
        <v>7</v>
      </c>
      <c r="D50" s="239">
        <v>1</v>
      </c>
      <c r="E50" s="240">
        <v>0</v>
      </c>
      <c r="F50" s="239">
        <v>0</v>
      </c>
      <c r="G50" s="239">
        <v>0</v>
      </c>
      <c r="H50" s="239">
        <v>0</v>
      </c>
      <c r="I50" s="239">
        <v>1</v>
      </c>
      <c r="J50" s="240">
        <v>0</v>
      </c>
      <c r="K50" s="239">
        <v>6</v>
      </c>
      <c r="L50" s="239">
        <v>24</v>
      </c>
      <c r="M50" s="239">
        <v>6</v>
      </c>
      <c r="N50" s="239">
        <v>2</v>
      </c>
      <c r="O50" s="239">
        <v>0</v>
      </c>
      <c r="P50" s="239">
        <v>0</v>
      </c>
      <c r="Q50" s="239">
        <v>2</v>
      </c>
      <c r="R50" s="239">
        <v>15</v>
      </c>
      <c r="S50" s="239">
        <v>1</v>
      </c>
      <c r="T50" s="239">
        <v>1</v>
      </c>
      <c r="U50" s="239">
        <v>93</v>
      </c>
      <c r="V50" s="239">
        <v>1</v>
      </c>
      <c r="W50" s="239">
        <v>19</v>
      </c>
      <c r="X50" s="239">
        <v>19</v>
      </c>
      <c r="Y50" s="239">
        <v>33</v>
      </c>
      <c r="Z50" s="239">
        <v>21</v>
      </c>
      <c r="AA50" s="239">
        <v>14</v>
      </c>
      <c r="AB50" s="239">
        <v>12</v>
      </c>
      <c r="AC50" s="239">
        <v>53</v>
      </c>
      <c r="AD50" s="239">
        <v>110</v>
      </c>
      <c r="AE50" s="239">
        <v>2</v>
      </c>
      <c r="AF50" s="239">
        <v>1</v>
      </c>
      <c r="AG50" s="239">
        <v>1</v>
      </c>
      <c r="AH50" s="240">
        <v>1</v>
      </c>
      <c r="AI50" s="241">
        <v>7</v>
      </c>
      <c r="AJ50" s="239">
        <v>0</v>
      </c>
      <c r="AK50" s="240">
        <v>1</v>
      </c>
      <c r="AL50" s="239">
        <v>5</v>
      </c>
      <c r="AM50" s="239">
        <v>6</v>
      </c>
      <c r="AN50" s="240">
        <v>3</v>
      </c>
      <c r="AO50" s="239">
        <v>3</v>
      </c>
      <c r="AP50" s="240">
        <v>20</v>
      </c>
      <c r="AQ50" s="239">
        <v>81</v>
      </c>
      <c r="AR50" s="239">
        <v>23</v>
      </c>
      <c r="AS50" s="239">
        <v>1</v>
      </c>
      <c r="AT50" s="239">
        <v>1180</v>
      </c>
      <c r="AU50" s="240">
        <v>0</v>
      </c>
      <c r="AV50" s="239">
        <v>0</v>
      </c>
      <c r="AW50" s="240">
        <v>4</v>
      </c>
      <c r="AX50" s="239">
        <v>0</v>
      </c>
      <c r="AY50" s="239">
        <v>0</v>
      </c>
      <c r="AZ50" s="239">
        <v>0</v>
      </c>
      <c r="BA50" s="239">
        <v>1</v>
      </c>
      <c r="BB50" s="239">
        <v>0</v>
      </c>
      <c r="BC50" s="240">
        <v>0</v>
      </c>
      <c r="BD50" s="239">
        <v>0</v>
      </c>
      <c r="BE50" s="239">
        <v>0</v>
      </c>
      <c r="BF50" s="240">
        <v>0</v>
      </c>
      <c r="BG50" s="242">
        <v>5</v>
      </c>
      <c r="BH50" s="243">
        <v>0</v>
      </c>
      <c r="BI50" s="243">
        <v>0</v>
      </c>
      <c r="BJ50" s="243">
        <v>5</v>
      </c>
      <c r="BK50" s="243">
        <v>0</v>
      </c>
      <c r="BL50" s="243">
        <v>0</v>
      </c>
      <c r="BM50" s="243">
        <v>1</v>
      </c>
      <c r="BN50" s="244">
        <v>0</v>
      </c>
      <c r="BO50" s="243">
        <v>1</v>
      </c>
      <c r="BP50" s="243">
        <v>2</v>
      </c>
      <c r="BQ50" s="243">
        <v>80</v>
      </c>
      <c r="BR50" s="243">
        <v>0</v>
      </c>
      <c r="BS50" s="243">
        <v>0</v>
      </c>
      <c r="BT50" s="244">
        <v>0</v>
      </c>
      <c r="BU50" s="242">
        <v>0</v>
      </c>
      <c r="BV50" s="242">
        <v>0</v>
      </c>
      <c r="BW50" s="243">
        <v>3</v>
      </c>
      <c r="BX50" s="243">
        <v>0</v>
      </c>
      <c r="BY50" s="244">
        <v>0</v>
      </c>
      <c r="BZ50" s="243">
        <v>0</v>
      </c>
      <c r="CA50" s="243">
        <v>0</v>
      </c>
      <c r="CB50" s="243">
        <v>0</v>
      </c>
      <c r="CC50" s="244">
        <v>1</v>
      </c>
      <c r="CD50" s="243">
        <v>1</v>
      </c>
      <c r="CE50" s="243">
        <v>0</v>
      </c>
      <c r="CF50" s="244">
        <v>0</v>
      </c>
      <c r="CG50" s="245">
        <f t="shared" si="0"/>
        <v>1880</v>
      </c>
      <c r="CH50" s="246">
        <v>226</v>
      </c>
      <c r="CI50" s="247">
        <v>13</v>
      </c>
      <c r="CJ50" s="247">
        <v>0</v>
      </c>
      <c r="CK50" s="247">
        <v>66</v>
      </c>
      <c r="CL50" s="247">
        <v>0</v>
      </c>
      <c r="CM50" s="247">
        <v>583</v>
      </c>
      <c r="CN50" s="248">
        <f t="shared" si="1"/>
        <v>888</v>
      </c>
      <c r="CO50" s="248">
        <f t="shared" si="2"/>
        <v>2768</v>
      </c>
      <c r="CP50" s="249" t="s">
        <v>321</v>
      </c>
    </row>
    <row r="51" spans="1:94" ht="15" customHeight="1">
      <c r="A51" s="237" t="s">
        <v>322</v>
      </c>
      <c r="B51" s="265" t="s">
        <v>416</v>
      </c>
      <c r="C51" s="239">
        <v>34</v>
      </c>
      <c r="D51" s="239">
        <v>12</v>
      </c>
      <c r="E51" s="240">
        <v>0</v>
      </c>
      <c r="F51" s="239">
        <v>18</v>
      </c>
      <c r="G51" s="239">
        <v>0</v>
      </c>
      <c r="H51" s="239">
        <v>0</v>
      </c>
      <c r="I51" s="239">
        <v>16</v>
      </c>
      <c r="J51" s="240">
        <v>2</v>
      </c>
      <c r="K51" s="239">
        <v>22</v>
      </c>
      <c r="L51" s="239">
        <v>13</v>
      </c>
      <c r="M51" s="239">
        <v>1</v>
      </c>
      <c r="N51" s="239">
        <v>7</v>
      </c>
      <c r="O51" s="239">
        <v>3</v>
      </c>
      <c r="P51" s="239">
        <v>1</v>
      </c>
      <c r="Q51" s="239">
        <v>6</v>
      </c>
      <c r="R51" s="239">
        <v>10</v>
      </c>
      <c r="S51" s="239">
        <v>5</v>
      </c>
      <c r="T51" s="239">
        <v>21</v>
      </c>
      <c r="U51" s="239">
        <v>15</v>
      </c>
      <c r="V51" s="239">
        <v>5</v>
      </c>
      <c r="W51" s="239">
        <v>9</v>
      </c>
      <c r="X51" s="239">
        <v>40</v>
      </c>
      <c r="Y51" s="239">
        <v>2</v>
      </c>
      <c r="Z51" s="239">
        <v>38</v>
      </c>
      <c r="AA51" s="239">
        <v>78</v>
      </c>
      <c r="AB51" s="239">
        <v>22</v>
      </c>
      <c r="AC51" s="239">
        <v>125</v>
      </c>
      <c r="AD51" s="239">
        <v>68</v>
      </c>
      <c r="AE51" s="239">
        <v>14</v>
      </c>
      <c r="AF51" s="239">
        <v>4</v>
      </c>
      <c r="AG51" s="239">
        <v>19</v>
      </c>
      <c r="AH51" s="240">
        <v>42</v>
      </c>
      <c r="AI51" s="241">
        <v>42</v>
      </c>
      <c r="AJ51" s="239">
        <v>6</v>
      </c>
      <c r="AK51" s="240">
        <v>1</v>
      </c>
      <c r="AL51" s="239">
        <v>1</v>
      </c>
      <c r="AM51" s="239">
        <v>2</v>
      </c>
      <c r="AN51" s="240">
        <v>12</v>
      </c>
      <c r="AO51" s="239">
        <v>22</v>
      </c>
      <c r="AP51" s="240">
        <v>434</v>
      </c>
      <c r="AQ51" s="239">
        <v>438</v>
      </c>
      <c r="AR51" s="239">
        <v>6</v>
      </c>
      <c r="AS51" s="239">
        <v>1926</v>
      </c>
      <c r="AT51" s="239">
        <v>2038</v>
      </c>
      <c r="AU51" s="240">
        <v>41</v>
      </c>
      <c r="AV51" s="239">
        <v>5</v>
      </c>
      <c r="AW51" s="240">
        <v>2</v>
      </c>
      <c r="AX51" s="239">
        <v>6</v>
      </c>
      <c r="AY51" s="239">
        <v>0</v>
      </c>
      <c r="AZ51" s="239">
        <v>0</v>
      </c>
      <c r="BA51" s="239">
        <v>3</v>
      </c>
      <c r="BB51" s="239">
        <v>51</v>
      </c>
      <c r="BC51" s="240">
        <v>24</v>
      </c>
      <c r="BD51" s="239">
        <v>81</v>
      </c>
      <c r="BE51" s="239">
        <v>44</v>
      </c>
      <c r="BF51" s="240">
        <v>1</v>
      </c>
      <c r="BG51" s="242">
        <v>31</v>
      </c>
      <c r="BH51" s="243">
        <v>35</v>
      </c>
      <c r="BI51" s="243">
        <v>42</v>
      </c>
      <c r="BJ51" s="243">
        <v>15</v>
      </c>
      <c r="BK51" s="243">
        <v>5</v>
      </c>
      <c r="BL51" s="243">
        <v>11</v>
      </c>
      <c r="BM51" s="243">
        <v>41</v>
      </c>
      <c r="BN51" s="244">
        <v>0</v>
      </c>
      <c r="BO51" s="243">
        <v>7</v>
      </c>
      <c r="BP51" s="243">
        <v>6</v>
      </c>
      <c r="BQ51" s="243">
        <v>4211</v>
      </c>
      <c r="BR51" s="243">
        <v>0</v>
      </c>
      <c r="BS51" s="243">
        <v>0</v>
      </c>
      <c r="BT51" s="244">
        <v>4</v>
      </c>
      <c r="BU51" s="242">
        <v>105</v>
      </c>
      <c r="BV51" s="242">
        <v>35</v>
      </c>
      <c r="BW51" s="243">
        <v>32</v>
      </c>
      <c r="BX51" s="243">
        <v>0</v>
      </c>
      <c r="BY51" s="244">
        <v>0</v>
      </c>
      <c r="BZ51" s="243">
        <v>0</v>
      </c>
      <c r="CA51" s="243">
        <v>0</v>
      </c>
      <c r="CB51" s="243">
        <v>0</v>
      </c>
      <c r="CC51" s="244">
        <v>11</v>
      </c>
      <c r="CD51" s="243">
        <v>6</v>
      </c>
      <c r="CE51" s="243">
        <v>1</v>
      </c>
      <c r="CF51" s="244">
        <v>0</v>
      </c>
      <c r="CG51" s="245">
        <f t="shared" si="0"/>
        <v>10436</v>
      </c>
      <c r="CH51" s="246">
        <v>3886</v>
      </c>
      <c r="CI51" s="247">
        <v>668</v>
      </c>
      <c r="CJ51" s="247">
        <v>0</v>
      </c>
      <c r="CK51" s="247">
        <v>2</v>
      </c>
      <c r="CL51" s="247">
        <v>0</v>
      </c>
      <c r="CM51" s="247">
        <v>21717</v>
      </c>
      <c r="CN51" s="248">
        <f t="shared" si="1"/>
        <v>26273</v>
      </c>
      <c r="CO51" s="248">
        <f t="shared" si="2"/>
        <v>36709</v>
      </c>
      <c r="CP51" s="249" t="s">
        <v>322</v>
      </c>
    </row>
    <row r="52" spans="1:94" ht="15" customHeight="1">
      <c r="A52" s="237" t="s">
        <v>323</v>
      </c>
      <c r="B52" s="265" t="s">
        <v>417</v>
      </c>
      <c r="C52" s="239">
        <v>1805</v>
      </c>
      <c r="D52" s="239">
        <v>1202</v>
      </c>
      <c r="E52" s="240">
        <v>0</v>
      </c>
      <c r="F52" s="239">
        <v>1813</v>
      </c>
      <c r="G52" s="239">
        <v>5</v>
      </c>
      <c r="H52" s="239">
        <v>3</v>
      </c>
      <c r="I52" s="239">
        <v>1719</v>
      </c>
      <c r="J52" s="240">
        <v>283</v>
      </c>
      <c r="K52" s="239">
        <v>1121</v>
      </c>
      <c r="L52" s="239">
        <v>268</v>
      </c>
      <c r="M52" s="239">
        <v>63</v>
      </c>
      <c r="N52" s="239">
        <v>48</v>
      </c>
      <c r="O52" s="239">
        <v>28</v>
      </c>
      <c r="P52" s="239">
        <v>2</v>
      </c>
      <c r="Q52" s="239">
        <v>152</v>
      </c>
      <c r="R52" s="239">
        <v>195</v>
      </c>
      <c r="S52" s="239">
        <v>32</v>
      </c>
      <c r="T52" s="239">
        <v>858</v>
      </c>
      <c r="U52" s="239">
        <v>1003</v>
      </c>
      <c r="V52" s="239">
        <v>33</v>
      </c>
      <c r="W52" s="239">
        <v>586</v>
      </c>
      <c r="X52" s="239">
        <v>4534</v>
      </c>
      <c r="Y52" s="239">
        <v>895</v>
      </c>
      <c r="Z52" s="239">
        <v>2832</v>
      </c>
      <c r="AA52" s="239">
        <v>333</v>
      </c>
      <c r="AB52" s="239">
        <v>983</v>
      </c>
      <c r="AC52" s="239">
        <v>707</v>
      </c>
      <c r="AD52" s="239">
        <v>1684</v>
      </c>
      <c r="AE52" s="239">
        <v>54</v>
      </c>
      <c r="AF52" s="239">
        <v>38</v>
      </c>
      <c r="AG52" s="239">
        <v>33</v>
      </c>
      <c r="AH52" s="240">
        <v>83</v>
      </c>
      <c r="AI52" s="241">
        <v>1233</v>
      </c>
      <c r="AJ52" s="239">
        <v>351</v>
      </c>
      <c r="AK52" s="240">
        <v>327</v>
      </c>
      <c r="AL52" s="239">
        <v>156</v>
      </c>
      <c r="AM52" s="239">
        <v>351</v>
      </c>
      <c r="AN52" s="240">
        <v>664</v>
      </c>
      <c r="AO52" s="239">
        <v>1048</v>
      </c>
      <c r="AP52" s="240">
        <v>16986</v>
      </c>
      <c r="AQ52" s="239">
        <v>46006</v>
      </c>
      <c r="AR52" s="239">
        <v>388</v>
      </c>
      <c r="AS52" s="239">
        <v>7770</v>
      </c>
      <c r="AT52" s="239">
        <v>52914</v>
      </c>
      <c r="AU52" s="240">
        <v>2172</v>
      </c>
      <c r="AV52" s="239">
        <v>120</v>
      </c>
      <c r="AW52" s="240">
        <v>82</v>
      </c>
      <c r="AX52" s="239">
        <v>128</v>
      </c>
      <c r="AY52" s="239">
        <v>136</v>
      </c>
      <c r="AZ52" s="239">
        <v>43</v>
      </c>
      <c r="BA52" s="239">
        <v>690</v>
      </c>
      <c r="BB52" s="239">
        <v>261</v>
      </c>
      <c r="BC52" s="240">
        <v>12</v>
      </c>
      <c r="BD52" s="239">
        <v>89</v>
      </c>
      <c r="BE52" s="239">
        <v>52</v>
      </c>
      <c r="BF52" s="240">
        <v>10</v>
      </c>
      <c r="BG52" s="242">
        <v>420</v>
      </c>
      <c r="BH52" s="243">
        <v>292</v>
      </c>
      <c r="BI52" s="243">
        <v>238</v>
      </c>
      <c r="BJ52" s="243">
        <v>544</v>
      </c>
      <c r="BK52" s="243">
        <v>124</v>
      </c>
      <c r="BL52" s="243">
        <v>93</v>
      </c>
      <c r="BM52" s="243">
        <v>48</v>
      </c>
      <c r="BN52" s="244">
        <v>7</v>
      </c>
      <c r="BO52" s="243">
        <v>672</v>
      </c>
      <c r="BP52" s="243">
        <v>38</v>
      </c>
      <c r="BQ52" s="243">
        <v>4864</v>
      </c>
      <c r="BR52" s="243">
        <v>16</v>
      </c>
      <c r="BS52" s="243">
        <v>142</v>
      </c>
      <c r="BT52" s="244">
        <v>80</v>
      </c>
      <c r="BU52" s="242">
        <v>311</v>
      </c>
      <c r="BV52" s="242">
        <v>77</v>
      </c>
      <c r="BW52" s="243">
        <v>557</v>
      </c>
      <c r="BX52" s="243">
        <v>24</v>
      </c>
      <c r="BY52" s="244">
        <v>14</v>
      </c>
      <c r="BZ52" s="243">
        <v>9</v>
      </c>
      <c r="CA52" s="243">
        <v>7</v>
      </c>
      <c r="CB52" s="243">
        <v>13</v>
      </c>
      <c r="CC52" s="244">
        <v>274</v>
      </c>
      <c r="CD52" s="243">
        <v>232</v>
      </c>
      <c r="CE52" s="243">
        <v>18</v>
      </c>
      <c r="CF52" s="244">
        <v>91</v>
      </c>
      <c r="CG52" s="245">
        <f t="shared" si="0"/>
        <v>164589</v>
      </c>
      <c r="CH52" s="246">
        <v>6185</v>
      </c>
      <c r="CI52" s="247">
        <v>71000</v>
      </c>
      <c r="CJ52" s="247">
        <v>129</v>
      </c>
      <c r="CK52" s="247">
        <v>673</v>
      </c>
      <c r="CL52" s="247">
        <v>3</v>
      </c>
      <c r="CM52" s="247">
        <v>30234</v>
      </c>
      <c r="CN52" s="248">
        <f t="shared" si="1"/>
        <v>108224</v>
      </c>
      <c r="CO52" s="248">
        <f t="shared" si="2"/>
        <v>272813</v>
      </c>
      <c r="CP52" s="249" t="s">
        <v>323</v>
      </c>
    </row>
    <row r="53" spans="1:94" ht="15" customHeight="1">
      <c r="A53" s="237" t="s">
        <v>324</v>
      </c>
      <c r="B53" s="265" t="s">
        <v>418</v>
      </c>
      <c r="C53" s="239">
        <v>74</v>
      </c>
      <c r="D53" s="239">
        <v>36</v>
      </c>
      <c r="E53" s="240">
        <v>0</v>
      </c>
      <c r="F53" s="239">
        <v>2</v>
      </c>
      <c r="G53" s="239">
        <v>0</v>
      </c>
      <c r="H53" s="239">
        <v>3</v>
      </c>
      <c r="I53" s="239">
        <v>1</v>
      </c>
      <c r="J53" s="240">
        <v>0</v>
      </c>
      <c r="K53" s="239">
        <v>18</v>
      </c>
      <c r="L53" s="239">
        <v>33</v>
      </c>
      <c r="M53" s="239">
        <v>0</v>
      </c>
      <c r="N53" s="239">
        <v>18</v>
      </c>
      <c r="O53" s="239">
        <v>5</v>
      </c>
      <c r="P53" s="239">
        <v>0</v>
      </c>
      <c r="Q53" s="239">
        <v>29</v>
      </c>
      <c r="R53" s="239">
        <v>70</v>
      </c>
      <c r="S53" s="239">
        <v>82</v>
      </c>
      <c r="T53" s="239">
        <v>0</v>
      </c>
      <c r="U53" s="239">
        <v>28</v>
      </c>
      <c r="V53" s="239">
        <v>11</v>
      </c>
      <c r="W53" s="239">
        <v>58</v>
      </c>
      <c r="X53" s="239">
        <v>72</v>
      </c>
      <c r="Y53" s="239">
        <v>26</v>
      </c>
      <c r="Z53" s="239">
        <v>196</v>
      </c>
      <c r="AA53" s="239">
        <v>95</v>
      </c>
      <c r="AB53" s="239">
        <v>18</v>
      </c>
      <c r="AC53" s="239">
        <v>16</v>
      </c>
      <c r="AD53" s="239">
        <v>294</v>
      </c>
      <c r="AE53" s="239">
        <v>7</v>
      </c>
      <c r="AF53" s="239">
        <v>41</v>
      </c>
      <c r="AG53" s="239">
        <v>21</v>
      </c>
      <c r="AH53" s="240">
        <v>28</v>
      </c>
      <c r="AI53" s="241">
        <v>1236</v>
      </c>
      <c r="AJ53" s="239">
        <v>57</v>
      </c>
      <c r="AK53" s="240">
        <v>25</v>
      </c>
      <c r="AL53" s="239">
        <v>8</v>
      </c>
      <c r="AM53" s="239">
        <v>181</v>
      </c>
      <c r="AN53" s="240">
        <v>37</v>
      </c>
      <c r="AO53" s="239">
        <v>100</v>
      </c>
      <c r="AP53" s="240">
        <v>3510</v>
      </c>
      <c r="AQ53" s="239">
        <v>284</v>
      </c>
      <c r="AR53" s="239">
        <v>0</v>
      </c>
      <c r="AS53" s="239">
        <v>37</v>
      </c>
      <c r="AT53" s="239">
        <v>888</v>
      </c>
      <c r="AU53" s="240">
        <v>6946</v>
      </c>
      <c r="AV53" s="239">
        <v>21</v>
      </c>
      <c r="AW53" s="240">
        <v>66</v>
      </c>
      <c r="AX53" s="239">
        <v>1123</v>
      </c>
      <c r="AY53" s="239">
        <v>60</v>
      </c>
      <c r="AZ53" s="239">
        <v>26</v>
      </c>
      <c r="BA53" s="239">
        <v>1528</v>
      </c>
      <c r="BB53" s="239">
        <v>332</v>
      </c>
      <c r="BC53" s="240">
        <v>49</v>
      </c>
      <c r="BD53" s="239">
        <v>2730</v>
      </c>
      <c r="BE53" s="239">
        <v>3944</v>
      </c>
      <c r="BF53" s="240">
        <v>512</v>
      </c>
      <c r="BG53" s="242">
        <v>389</v>
      </c>
      <c r="BH53" s="243">
        <v>182</v>
      </c>
      <c r="BI53" s="243">
        <v>225</v>
      </c>
      <c r="BJ53" s="243">
        <v>253</v>
      </c>
      <c r="BK53" s="243">
        <v>145</v>
      </c>
      <c r="BL53" s="243">
        <v>417</v>
      </c>
      <c r="BM53" s="243">
        <v>621</v>
      </c>
      <c r="BN53" s="244">
        <v>8</v>
      </c>
      <c r="BO53" s="243">
        <v>28</v>
      </c>
      <c r="BP53" s="243">
        <v>81</v>
      </c>
      <c r="BQ53" s="243">
        <v>116</v>
      </c>
      <c r="BR53" s="243">
        <v>34</v>
      </c>
      <c r="BS53" s="243">
        <v>29</v>
      </c>
      <c r="BT53" s="244">
        <v>189</v>
      </c>
      <c r="BU53" s="242">
        <v>5625</v>
      </c>
      <c r="BV53" s="242">
        <v>335</v>
      </c>
      <c r="BW53" s="243">
        <v>145</v>
      </c>
      <c r="BX53" s="243">
        <v>50</v>
      </c>
      <c r="BY53" s="244">
        <v>47</v>
      </c>
      <c r="BZ53" s="243">
        <v>46</v>
      </c>
      <c r="CA53" s="243">
        <v>95</v>
      </c>
      <c r="CB53" s="243">
        <v>73</v>
      </c>
      <c r="CC53" s="244">
        <v>75</v>
      </c>
      <c r="CD53" s="243">
        <v>89</v>
      </c>
      <c r="CE53" s="243">
        <v>40</v>
      </c>
      <c r="CF53" s="244">
        <v>1</v>
      </c>
      <c r="CG53" s="245">
        <f t="shared" si="0"/>
        <v>34320</v>
      </c>
      <c r="CH53" s="260">
        <v>2373</v>
      </c>
      <c r="CI53" s="261">
        <v>308</v>
      </c>
      <c r="CJ53" s="261">
        <v>0</v>
      </c>
      <c r="CK53" s="261">
        <v>16</v>
      </c>
      <c r="CL53" s="261">
        <v>0</v>
      </c>
      <c r="CM53" s="261">
        <v>1436</v>
      </c>
      <c r="CN53" s="262">
        <f t="shared" si="1"/>
        <v>4133</v>
      </c>
      <c r="CO53" s="262">
        <f t="shared" si="2"/>
        <v>38453</v>
      </c>
      <c r="CP53" s="263" t="s">
        <v>324</v>
      </c>
    </row>
    <row r="54" spans="1:94" ht="15" customHeight="1">
      <c r="A54" s="224" t="s">
        <v>325</v>
      </c>
      <c r="B54" s="264" t="s">
        <v>419</v>
      </c>
      <c r="C54" s="226">
        <v>64</v>
      </c>
      <c r="D54" s="226">
        <v>53</v>
      </c>
      <c r="E54" s="227">
        <v>1</v>
      </c>
      <c r="F54" s="226">
        <v>8</v>
      </c>
      <c r="G54" s="226">
        <v>3</v>
      </c>
      <c r="H54" s="226">
        <v>0</v>
      </c>
      <c r="I54" s="226">
        <v>9</v>
      </c>
      <c r="J54" s="227">
        <v>2</v>
      </c>
      <c r="K54" s="226">
        <v>89</v>
      </c>
      <c r="L54" s="226">
        <v>51</v>
      </c>
      <c r="M54" s="226">
        <v>2</v>
      </c>
      <c r="N54" s="226">
        <v>10</v>
      </c>
      <c r="O54" s="226">
        <v>9</v>
      </c>
      <c r="P54" s="226">
        <v>7</v>
      </c>
      <c r="Q54" s="226">
        <v>40</v>
      </c>
      <c r="R54" s="226">
        <v>13</v>
      </c>
      <c r="S54" s="226">
        <v>8</v>
      </c>
      <c r="T54" s="226">
        <v>5</v>
      </c>
      <c r="U54" s="226">
        <v>341</v>
      </c>
      <c r="V54" s="226">
        <v>17</v>
      </c>
      <c r="W54" s="226">
        <v>32</v>
      </c>
      <c r="X54" s="226">
        <v>13</v>
      </c>
      <c r="Y54" s="226">
        <v>25</v>
      </c>
      <c r="Z54" s="226">
        <v>61</v>
      </c>
      <c r="AA54" s="226">
        <v>104</v>
      </c>
      <c r="AB54" s="226">
        <v>56</v>
      </c>
      <c r="AC54" s="226">
        <v>177</v>
      </c>
      <c r="AD54" s="226">
        <v>253</v>
      </c>
      <c r="AE54" s="226">
        <v>7</v>
      </c>
      <c r="AF54" s="226">
        <v>19</v>
      </c>
      <c r="AG54" s="226">
        <v>10</v>
      </c>
      <c r="AH54" s="227">
        <v>113</v>
      </c>
      <c r="AI54" s="228">
        <v>139</v>
      </c>
      <c r="AJ54" s="226">
        <v>27</v>
      </c>
      <c r="AK54" s="227">
        <v>17</v>
      </c>
      <c r="AL54" s="226">
        <v>114</v>
      </c>
      <c r="AM54" s="226">
        <v>137</v>
      </c>
      <c r="AN54" s="227">
        <v>76</v>
      </c>
      <c r="AO54" s="226">
        <v>52</v>
      </c>
      <c r="AP54" s="227">
        <v>1652</v>
      </c>
      <c r="AQ54" s="226">
        <v>1226</v>
      </c>
      <c r="AR54" s="226">
        <v>2</v>
      </c>
      <c r="AS54" s="226">
        <v>55</v>
      </c>
      <c r="AT54" s="226">
        <v>594</v>
      </c>
      <c r="AU54" s="227">
        <v>2</v>
      </c>
      <c r="AV54" s="226">
        <v>351</v>
      </c>
      <c r="AW54" s="227">
        <v>411</v>
      </c>
      <c r="AX54" s="226">
        <v>13</v>
      </c>
      <c r="AY54" s="226">
        <v>4</v>
      </c>
      <c r="AZ54" s="226">
        <v>7</v>
      </c>
      <c r="BA54" s="226">
        <v>59</v>
      </c>
      <c r="BB54" s="226">
        <v>300</v>
      </c>
      <c r="BC54" s="227">
        <v>13</v>
      </c>
      <c r="BD54" s="226">
        <v>89</v>
      </c>
      <c r="BE54" s="226">
        <v>164</v>
      </c>
      <c r="BF54" s="227">
        <v>27</v>
      </c>
      <c r="BG54" s="231">
        <v>553</v>
      </c>
      <c r="BH54" s="229">
        <v>91</v>
      </c>
      <c r="BI54" s="229">
        <v>225</v>
      </c>
      <c r="BJ54" s="229">
        <v>151</v>
      </c>
      <c r="BK54" s="229">
        <v>331</v>
      </c>
      <c r="BL54" s="229">
        <v>289</v>
      </c>
      <c r="BM54" s="229">
        <v>208</v>
      </c>
      <c r="BN54" s="230">
        <v>12</v>
      </c>
      <c r="BO54" s="229">
        <v>26</v>
      </c>
      <c r="BP54" s="229">
        <v>473</v>
      </c>
      <c r="BQ54" s="229">
        <v>4016</v>
      </c>
      <c r="BR54" s="229">
        <v>27</v>
      </c>
      <c r="BS54" s="229">
        <v>8</v>
      </c>
      <c r="BT54" s="230">
        <v>35</v>
      </c>
      <c r="BU54" s="231">
        <v>1862</v>
      </c>
      <c r="BV54" s="231">
        <v>416</v>
      </c>
      <c r="BW54" s="229">
        <v>411</v>
      </c>
      <c r="BX54" s="229">
        <v>10</v>
      </c>
      <c r="BY54" s="230">
        <v>3</v>
      </c>
      <c r="BZ54" s="229">
        <v>40</v>
      </c>
      <c r="CA54" s="229">
        <v>60</v>
      </c>
      <c r="CB54" s="229">
        <v>44</v>
      </c>
      <c r="CC54" s="230">
        <v>331</v>
      </c>
      <c r="CD54" s="229">
        <v>381</v>
      </c>
      <c r="CE54" s="229">
        <v>6</v>
      </c>
      <c r="CF54" s="230">
        <v>70</v>
      </c>
      <c r="CG54" s="232">
        <f t="shared" si="0"/>
        <v>17212</v>
      </c>
      <c r="CH54" s="246">
        <v>27716</v>
      </c>
      <c r="CI54" s="247">
        <v>863</v>
      </c>
      <c r="CJ54" s="247">
        <v>77</v>
      </c>
      <c r="CK54" s="247">
        <v>397</v>
      </c>
      <c r="CL54" s="247">
        <v>-6</v>
      </c>
      <c r="CM54" s="247">
        <v>31880</v>
      </c>
      <c r="CN54" s="248">
        <f t="shared" si="1"/>
        <v>60927</v>
      </c>
      <c r="CO54" s="248">
        <f t="shared" si="2"/>
        <v>78139</v>
      </c>
      <c r="CP54" s="249" t="s">
        <v>325</v>
      </c>
    </row>
    <row r="55" spans="1:94" ht="15" customHeight="1">
      <c r="A55" s="250" t="s">
        <v>326</v>
      </c>
      <c r="B55" s="266" t="s">
        <v>107</v>
      </c>
      <c r="C55" s="253">
        <v>355</v>
      </c>
      <c r="D55" s="253">
        <v>137</v>
      </c>
      <c r="E55" s="254">
        <v>3</v>
      </c>
      <c r="F55" s="253">
        <v>78</v>
      </c>
      <c r="G55" s="253">
        <v>0</v>
      </c>
      <c r="H55" s="253">
        <v>4</v>
      </c>
      <c r="I55" s="253">
        <v>7</v>
      </c>
      <c r="J55" s="254">
        <v>1</v>
      </c>
      <c r="K55" s="253">
        <v>269</v>
      </c>
      <c r="L55" s="253">
        <v>209</v>
      </c>
      <c r="M55" s="253">
        <v>4</v>
      </c>
      <c r="N55" s="253">
        <v>66</v>
      </c>
      <c r="O55" s="253">
        <v>28</v>
      </c>
      <c r="P55" s="253">
        <v>15</v>
      </c>
      <c r="Q55" s="253">
        <v>105</v>
      </c>
      <c r="R55" s="253">
        <v>85</v>
      </c>
      <c r="S55" s="253">
        <v>29</v>
      </c>
      <c r="T55" s="253">
        <v>18</v>
      </c>
      <c r="U55" s="253">
        <v>148</v>
      </c>
      <c r="V55" s="253">
        <v>59</v>
      </c>
      <c r="W55" s="253">
        <v>280</v>
      </c>
      <c r="X55" s="253">
        <v>86</v>
      </c>
      <c r="Y55" s="253">
        <v>205</v>
      </c>
      <c r="Z55" s="253">
        <v>349</v>
      </c>
      <c r="AA55" s="253">
        <v>248</v>
      </c>
      <c r="AB55" s="253">
        <v>209</v>
      </c>
      <c r="AC55" s="253">
        <v>230</v>
      </c>
      <c r="AD55" s="253">
        <v>1251</v>
      </c>
      <c r="AE55" s="253">
        <v>54</v>
      </c>
      <c r="AF55" s="253">
        <v>92</v>
      </c>
      <c r="AG55" s="253">
        <v>60</v>
      </c>
      <c r="AH55" s="254">
        <v>223</v>
      </c>
      <c r="AI55" s="255">
        <v>574</v>
      </c>
      <c r="AJ55" s="253">
        <v>100</v>
      </c>
      <c r="AK55" s="254">
        <v>156</v>
      </c>
      <c r="AL55" s="253">
        <v>90</v>
      </c>
      <c r="AM55" s="253">
        <v>109</v>
      </c>
      <c r="AN55" s="254">
        <v>139</v>
      </c>
      <c r="AO55" s="253">
        <v>123</v>
      </c>
      <c r="AP55" s="254">
        <v>3783</v>
      </c>
      <c r="AQ55" s="253">
        <v>2903</v>
      </c>
      <c r="AR55" s="253">
        <v>15</v>
      </c>
      <c r="AS55" s="253">
        <v>285</v>
      </c>
      <c r="AT55" s="253">
        <v>111</v>
      </c>
      <c r="AU55" s="254">
        <v>10</v>
      </c>
      <c r="AV55" s="253">
        <v>232</v>
      </c>
      <c r="AW55" s="254">
        <v>2373</v>
      </c>
      <c r="AX55" s="253">
        <v>46</v>
      </c>
      <c r="AY55" s="253">
        <v>17</v>
      </c>
      <c r="AZ55" s="253">
        <v>26</v>
      </c>
      <c r="BA55" s="253">
        <v>83</v>
      </c>
      <c r="BB55" s="253">
        <v>379</v>
      </c>
      <c r="BC55" s="254">
        <v>16</v>
      </c>
      <c r="BD55" s="253">
        <v>110</v>
      </c>
      <c r="BE55" s="253">
        <v>31</v>
      </c>
      <c r="BF55" s="254">
        <v>28</v>
      </c>
      <c r="BG55" s="256">
        <v>2496</v>
      </c>
      <c r="BH55" s="257">
        <v>320</v>
      </c>
      <c r="BI55" s="257">
        <v>572</v>
      </c>
      <c r="BJ55" s="257">
        <v>1026</v>
      </c>
      <c r="BK55" s="257">
        <v>245</v>
      </c>
      <c r="BL55" s="257">
        <v>410</v>
      </c>
      <c r="BM55" s="257">
        <v>186</v>
      </c>
      <c r="BN55" s="258">
        <v>46</v>
      </c>
      <c r="BO55" s="257">
        <v>211</v>
      </c>
      <c r="BP55" s="257">
        <v>1696</v>
      </c>
      <c r="BQ55" s="257">
        <v>2600</v>
      </c>
      <c r="BR55" s="257">
        <v>61</v>
      </c>
      <c r="BS55" s="257">
        <v>16</v>
      </c>
      <c r="BT55" s="258">
        <v>136</v>
      </c>
      <c r="BU55" s="256">
        <v>394</v>
      </c>
      <c r="BV55" s="256">
        <v>1042</v>
      </c>
      <c r="BW55" s="257">
        <v>2266</v>
      </c>
      <c r="BX55" s="257">
        <v>113</v>
      </c>
      <c r="BY55" s="258">
        <v>8</v>
      </c>
      <c r="BZ55" s="257">
        <v>81</v>
      </c>
      <c r="CA55" s="257">
        <v>140</v>
      </c>
      <c r="CB55" s="257">
        <v>111</v>
      </c>
      <c r="CC55" s="258">
        <v>280</v>
      </c>
      <c r="CD55" s="257">
        <v>72</v>
      </c>
      <c r="CE55" s="257">
        <v>23</v>
      </c>
      <c r="CF55" s="258">
        <v>123</v>
      </c>
      <c r="CG55" s="259">
        <f t="shared" si="0"/>
        <v>31320</v>
      </c>
      <c r="CH55" s="260">
        <v>80630</v>
      </c>
      <c r="CI55" s="261">
        <v>704</v>
      </c>
      <c r="CJ55" s="261">
        <v>10</v>
      </c>
      <c r="CK55" s="261">
        <v>689</v>
      </c>
      <c r="CL55" s="261">
        <v>0</v>
      </c>
      <c r="CM55" s="261">
        <v>25573</v>
      </c>
      <c r="CN55" s="262">
        <f t="shared" si="1"/>
        <v>107606</v>
      </c>
      <c r="CO55" s="262">
        <f t="shared" si="2"/>
        <v>138926</v>
      </c>
      <c r="CP55" s="263" t="s">
        <v>326</v>
      </c>
    </row>
    <row r="56" spans="1:94" ht="15" customHeight="1">
      <c r="A56" s="237" t="s">
        <v>327</v>
      </c>
      <c r="B56" s="265" t="s">
        <v>420</v>
      </c>
      <c r="C56" s="239">
        <v>269</v>
      </c>
      <c r="D56" s="239">
        <v>15</v>
      </c>
      <c r="E56" s="240">
        <v>0</v>
      </c>
      <c r="F56" s="239">
        <v>2</v>
      </c>
      <c r="G56" s="239">
        <v>0</v>
      </c>
      <c r="H56" s="239">
        <v>4</v>
      </c>
      <c r="I56" s="239">
        <v>3</v>
      </c>
      <c r="J56" s="240">
        <v>0</v>
      </c>
      <c r="K56" s="239">
        <v>73</v>
      </c>
      <c r="L56" s="239">
        <v>40</v>
      </c>
      <c r="M56" s="239">
        <v>0</v>
      </c>
      <c r="N56" s="239">
        <v>9</v>
      </c>
      <c r="O56" s="239">
        <v>8</v>
      </c>
      <c r="P56" s="239">
        <v>2</v>
      </c>
      <c r="Q56" s="239">
        <v>17</v>
      </c>
      <c r="R56" s="239">
        <v>30</v>
      </c>
      <c r="S56" s="239">
        <v>400</v>
      </c>
      <c r="T56" s="239">
        <v>3</v>
      </c>
      <c r="U56" s="239">
        <v>105</v>
      </c>
      <c r="V56" s="239">
        <v>11</v>
      </c>
      <c r="W56" s="239">
        <v>39</v>
      </c>
      <c r="X56" s="239">
        <v>72</v>
      </c>
      <c r="Y56" s="239">
        <v>17</v>
      </c>
      <c r="Z56" s="239">
        <v>41</v>
      </c>
      <c r="AA56" s="239">
        <v>615</v>
      </c>
      <c r="AB56" s="239">
        <v>88</v>
      </c>
      <c r="AC56" s="239">
        <v>192</v>
      </c>
      <c r="AD56" s="239">
        <v>198</v>
      </c>
      <c r="AE56" s="239">
        <v>9</v>
      </c>
      <c r="AF56" s="239">
        <v>24</v>
      </c>
      <c r="AG56" s="239">
        <v>32</v>
      </c>
      <c r="AH56" s="240">
        <v>42</v>
      </c>
      <c r="AI56" s="241">
        <v>97</v>
      </c>
      <c r="AJ56" s="239">
        <v>9</v>
      </c>
      <c r="AK56" s="240">
        <v>12</v>
      </c>
      <c r="AL56" s="239">
        <v>31</v>
      </c>
      <c r="AM56" s="239">
        <v>33</v>
      </c>
      <c r="AN56" s="240">
        <v>16</v>
      </c>
      <c r="AO56" s="239">
        <v>22</v>
      </c>
      <c r="AP56" s="240">
        <v>1978</v>
      </c>
      <c r="AQ56" s="239">
        <v>70</v>
      </c>
      <c r="AR56" s="239">
        <v>2</v>
      </c>
      <c r="AS56" s="239">
        <v>3</v>
      </c>
      <c r="AT56" s="239">
        <v>817</v>
      </c>
      <c r="AU56" s="240">
        <v>27</v>
      </c>
      <c r="AV56" s="239">
        <v>15</v>
      </c>
      <c r="AW56" s="240">
        <v>49</v>
      </c>
      <c r="AX56" s="239">
        <v>1779</v>
      </c>
      <c r="AY56" s="239">
        <v>6</v>
      </c>
      <c r="AZ56" s="239">
        <v>8</v>
      </c>
      <c r="BA56" s="239">
        <v>22</v>
      </c>
      <c r="BB56" s="239">
        <v>399</v>
      </c>
      <c r="BC56" s="240">
        <v>178</v>
      </c>
      <c r="BD56" s="239">
        <v>117</v>
      </c>
      <c r="BE56" s="239">
        <v>25</v>
      </c>
      <c r="BF56" s="240">
        <v>2</v>
      </c>
      <c r="BG56" s="242">
        <v>46</v>
      </c>
      <c r="BH56" s="243">
        <v>92</v>
      </c>
      <c r="BI56" s="243">
        <v>112</v>
      </c>
      <c r="BJ56" s="243">
        <v>133</v>
      </c>
      <c r="BK56" s="243">
        <v>256</v>
      </c>
      <c r="BL56" s="243">
        <v>543</v>
      </c>
      <c r="BM56" s="243">
        <v>145</v>
      </c>
      <c r="BN56" s="244">
        <v>1</v>
      </c>
      <c r="BO56" s="243">
        <v>8</v>
      </c>
      <c r="BP56" s="243">
        <v>15</v>
      </c>
      <c r="BQ56" s="243">
        <v>45</v>
      </c>
      <c r="BR56" s="243">
        <v>3</v>
      </c>
      <c r="BS56" s="243">
        <v>6</v>
      </c>
      <c r="BT56" s="244">
        <v>94</v>
      </c>
      <c r="BU56" s="242">
        <v>114</v>
      </c>
      <c r="BV56" s="242">
        <v>1713</v>
      </c>
      <c r="BW56" s="243">
        <v>94</v>
      </c>
      <c r="BX56" s="243">
        <v>57</v>
      </c>
      <c r="BY56" s="244">
        <v>1</v>
      </c>
      <c r="BZ56" s="243">
        <v>2</v>
      </c>
      <c r="CA56" s="243">
        <v>93</v>
      </c>
      <c r="CB56" s="243">
        <v>12</v>
      </c>
      <c r="CC56" s="244">
        <v>113</v>
      </c>
      <c r="CD56" s="243">
        <v>188</v>
      </c>
      <c r="CE56" s="243">
        <v>12</v>
      </c>
      <c r="CF56" s="244">
        <v>3</v>
      </c>
      <c r="CG56" s="245">
        <f t="shared" si="0"/>
        <v>11978</v>
      </c>
      <c r="CH56" s="246">
        <v>8412</v>
      </c>
      <c r="CI56" s="247">
        <v>45</v>
      </c>
      <c r="CJ56" s="247">
        <v>25</v>
      </c>
      <c r="CK56" s="247">
        <v>4771</v>
      </c>
      <c r="CL56" s="247">
        <v>257</v>
      </c>
      <c r="CM56" s="247">
        <v>31838</v>
      </c>
      <c r="CN56" s="248">
        <f t="shared" si="1"/>
        <v>45348</v>
      </c>
      <c r="CO56" s="248">
        <f t="shared" si="2"/>
        <v>57326</v>
      </c>
      <c r="CP56" s="249" t="s">
        <v>327</v>
      </c>
    </row>
    <row r="57" spans="1:94" ht="15" customHeight="1">
      <c r="A57" s="237" t="s">
        <v>328</v>
      </c>
      <c r="B57" s="265" t="s">
        <v>421</v>
      </c>
      <c r="C57" s="239">
        <v>15</v>
      </c>
      <c r="D57" s="239">
        <v>1</v>
      </c>
      <c r="E57" s="240">
        <v>0</v>
      </c>
      <c r="F57" s="239">
        <v>1</v>
      </c>
      <c r="G57" s="239">
        <v>0</v>
      </c>
      <c r="H57" s="239">
        <v>0</v>
      </c>
      <c r="I57" s="239">
        <v>0</v>
      </c>
      <c r="J57" s="240">
        <v>0</v>
      </c>
      <c r="K57" s="239">
        <v>40</v>
      </c>
      <c r="L57" s="239">
        <v>7</v>
      </c>
      <c r="M57" s="239">
        <v>0</v>
      </c>
      <c r="N57" s="239">
        <v>3</v>
      </c>
      <c r="O57" s="239">
        <v>1</v>
      </c>
      <c r="P57" s="239">
        <v>0</v>
      </c>
      <c r="Q57" s="239">
        <v>3</v>
      </c>
      <c r="R57" s="239">
        <v>5</v>
      </c>
      <c r="S57" s="239">
        <v>97</v>
      </c>
      <c r="T57" s="239">
        <v>1</v>
      </c>
      <c r="U57" s="239">
        <v>10</v>
      </c>
      <c r="V57" s="239">
        <v>2</v>
      </c>
      <c r="W57" s="239">
        <v>13</v>
      </c>
      <c r="X57" s="239">
        <v>4</v>
      </c>
      <c r="Y57" s="239">
        <v>5</v>
      </c>
      <c r="Z57" s="239">
        <v>12</v>
      </c>
      <c r="AA57" s="239">
        <v>22</v>
      </c>
      <c r="AB57" s="239">
        <v>11</v>
      </c>
      <c r="AC57" s="239">
        <v>11</v>
      </c>
      <c r="AD57" s="239">
        <v>48</v>
      </c>
      <c r="AE57" s="239">
        <v>2</v>
      </c>
      <c r="AF57" s="239">
        <v>2</v>
      </c>
      <c r="AG57" s="239">
        <v>2</v>
      </c>
      <c r="AH57" s="240">
        <v>4</v>
      </c>
      <c r="AI57" s="241">
        <v>7</v>
      </c>
      <c r="AJ57" s="239">
        <v>3</v>
      </c>
      <c r="AK57" s="240">
        <v>5</v>
      </c>
      <c r="AL57" s="239">
        <v>9</v>
      </c>
      <c r="AM57" s="239">
        <v>5</v>
      </c>
      <c r="AN57" s="240">
        <v>7</v>
      </c>
      <c r="AO57" s="239">
        <v>5</v>
      </c>
      <c r="AP57" s="240">
        <v>66</v>
      </c>
      <c r="AQ57" s="239">
        <v>12</v>
      </c>
      <c r="AR57" s="239">
        <v>0</v>
      </c>
      <c r="AS57" s="239">
        <v>1</v>
      </c>
      <c r="AT57" s="239">
        <v>50</v>
      </c>
      <c r="AU57" s="240">
        <v>0</v>
      </c>
      <c r="AV57" s="239">
        <v>7</v>
      </c>
      <c r="AW57" s="240">
        <v>15</v>
      </c>
      <c r="AX57" s="239">
        <v>2</v>
      </c>
      <c r="AY57" s="239">
        <v>5568</v>
      </c>
      <c r="AZ57" s="239">
        <v>5606</v>
      </c>
      <c r="BA57" s="239">
        <v>7</v>
      </c>
      <c r="BB57" s="239">
        <v>29</v>
      </c>
      <c r="BC57" s="240">
        <v>2</v>
      </c>
      <c r="BD57" s="239">
        <v>16</v>
      </c>
      <c r="BE57" s="239">
        <v>3</v>
      </c>
      <c r="BF57" s="240">
        <v>0</v>
      </c>
      <c r="BG57" s="242">
        <v>34</v>
      </c>
      <c r="BH57" s="243">
        <v>4</v>
      </c>
      <c r="BI57" s="243">
        <v>6</v>
      </c>
      <c r="BJ57" s="243">
        <v>9</v>
      </c>
      <c r="BK57" s="243">
        <v>9</v>
      </c>
      <c r="BL57" s="243">
        <v>684</v>
      </c>
      <c r="BM57" s="243">
        <v>2</v>
      </c>
      <c r="BN57" s="244">
        <v>0</v>
      </c>
      <c r="BO57" s="243">
        <v>3</v>
      </c>
      <c r="BP57" s="243">
        <v>3</v>
      </c>
      <c r="BQ57" s="243">
        <v>9</v>
      </c>
      <c r="BR57" s="243">
        <v>0</v>
      </c>
      <c r="BS57" s="243">
        <v>0</v>
      </c>
      <c r="BT57" s="244">
        <v>53</v>
      </c>
      <c r="BU57" s="242">
        <v>9</v>
      </c>
      <c r="BV57" s="242">
        <v>4</v>
      </c>
      <c r="BW57" s="243">
        <v>11</v>
      </c>
      <c r="BX57" s="243">
        <v>0</v>
      </c>
      <c r="BY57" s="244">
        <v>0</v>
      </c>
      <c r="BZ57" s="243">
        <v>43</v>
      </c>
      <c r="CA57" s="243">
        <v>0</v>
      </c>
      <c r="CB57" s="243">
        <v>1</v>
      </c>
      <c r="CC57" s="244">
        <v>33</v>
      </c>
      <c r="CD57" s="243">
        <v>8</v>
      </c>
      <c r="CE57" s="243">
        <v>2</v>
      </c>
      <c r="CF57" s="244">
        <v>3</v>
      </c>
      <c r="CG57" s="245">
        <f t="shared" si="0"/>
        <v>12677</v>
      </c>
      <c r="CH57" s="246">
        <v>1898</v>
      </c>
      <c r="CI57" s="247">
        <v>158</v>
      </c>
      <c r="CJ57" s="247">
        <v>16</v>
      </c>
      <c r="CK57" s="247">
        <v>6652</v>
      </c>
      <c r="CL57" s="247">
        <v>10</v>
      </c>
      <c r="CM57" s="247">
        <v>6611</v>
      </c>
      <c r="CN57" s="248">
        <f t="shared" si="1"/>
        <v>15345</v>
      </c>
      <c r="CO57" s="248">
        <f t="shared" si="2"/>
        <v>28022</v>
      </c>
      <c r="CP57" s="249" t="s">
        <v>328</v>
      </c>
    </row>
    <row r="58" spans="1:94" ht="15" customHeight="1">
      <c r="A58" s="237" t="s">
        <v>329</v>
      </c>
      <c r="B58" s="265" t="s">
        <v>422</v>
      </c>
      <c r="C58" s="239">
        <v>1</v>
      </c>
      <c r="D58" s="239">
        <v>1</v>
      </c>
      <c r="E58" s="240">
        <v>0</v>
      </c>
      <c r="F58" s="239">
        <v>0</v>
      </c>
      <c r="G58" s="239">
        <v>0</v>
      </c>
      <c r="H58" s="239">
        <v>0</v>
      </c>
      <c r="I58" s="239">
        <v>0</v>
      </c>
      <c r="J58" s="240">
        <v>0</v>
      </c>
      <c r="K58" s="239">
        <v>63</v>
      </c>
      <c r="L58" s="239">
        <v>218</v>
      </c>
      <c r="M58" s="239">
        <v>0</v>
      </c>
      <c r="N58" s="239">
        <v>0</v>
      </c>
      <c r="O58" s="239">
        <v>0</v>
      </c>
      <c r="P58" s="239">
        <v>0</v>
      </c>
      <c r="Q58" s="239">
        <v>0</v>
      </c>
      <c r="R58" s="239">
        <v>0</v>
      </c>
      <c r="S58" s="239">
        <v>6</v>
      </c>
      <c r="T58" s="239">
        <v>0</v>
      </c>
      <c r="U58" s="239">
        <v>299</v>
      </c>
      <c r="V58" s="239">
        <v>0</v>
      </c>
      <c r="W58" s="239">
        <v>2</v>
      </c>
      <c r="X58" s="239">
        <v>0</v>
      </c>
      <c r="Y58" s="239">
        <v>0</v>
      </c>
      <c r="Z58" s="239">
        <v>1</v>
      </c>
      <c r="AA58" s="239">
        <v>15</v>
      </c>
      <c r="AB58" s="239">
        <v>3</v>
      </c>
      <c r="AC58" s="239">
        <v>1</v>
      </c>
      <c r="AD58" s="239">
        <v>5</v>
      </c>
      <c r="AE58" s="239">
        <v>0</v>
      </c>
      <c r="AF58" s="239">
        <v>0</v>
      </c>
      <c r="AG58" s="239">
        <v>0</v>
      </c>
      <c r="AH58" s="240">
        <v>5</v>
      </c>
      <c r="AI58" s="241">
        <v>3</v>
      </c>
      <c r="AJ58" s="239">
        <v>1</v>
      </c>
      <c r="AK58" s="240">
        <v>1</v>
      </c>
      <c r="AL58" s="239">
        <v>1</v>
      </c>
      <c r="AM58" s="239">
        <v>0</v>
      </c>
      <c r="AN58" s="240">
        <v>1</v>
      </c>
      <c r="AO58" s="239">
        <v>1</v>
      </c>
      <c r="AP58" s="240">
        <v>59</v>
      </c>
      <c r="AQ58" s="239">
        <v>1</v>
      </c>
      <c r="AR58" s="239">
        <v>0</v>
      </c>
      <c r="AS58" s="239">
        <v>0</v>
      </c>
      <c r="AT58" s="239">
        <v>4</v>
      </c>
      <c r="AU58" s="240">
        <v>1</v>
      </c>
      <c r="AV58" s="239">
        <v>378</v>
      </c>
      <c r="AW58" s="240">
        <v>723</v>
      </c>
      <c r="AX58" s="239">
        <v>0</v>
      </c>
      <c r="AY58" s="239">
        <v>1264</v>
      </c>
      <c r="AZ58" s="239">
        <v>4686</v>
      </c>
      <c r="BA58" s="239">
        <v>92</v>
      </c>
      <c r="BB58" s="239">
        <v>37</v>
      </c>
      <c r="BC58" s="240">
        <v>3</v>
      </c>
      <c r="BD58" s="239">
        <v>231</v>
      </c>
      <c r="BE58" s="239">
        <v>5</v>
      </c>
      <c r="BF58" s="240">
        <v>0</v>
      </c>
      <c r="BG58" s="242">
        <v>8</v>
      </c>
      <c r="BH58" s="243">
        <v>4</v>
      </c>
      <c r="BI58" s="243">
        <v>4</v>
      </c>
      <c r="BJ58" s="243">
        <v>5</v>
      </c>
      <c r="BK58" s="243">
        <v>1</v>
      </c>
      <c r="BL58" s="243">
        <v>496</v>
      </c>
      <c r="BM58" s="243">
        <v>2</v>
      </c>
      <c r="BN58" s="244">
        <v>0</v>
      </c>
      <c r="BO58" s="243">
        <v>1</v>
      </c>
      <c r="BP58" s="243">
        <v>1</v>
      </c>
      <c r="BQ58" s="243">
        <v>43</v>
      </c>
      <c r="BR58" s="243">
        <v>0</v>
      </c>
      <c r="BS58" s="243">
        <v>0</v>
      </c>
      <c r="BT58" s="244">
        <v>10</v>
      </c>
      <c r="BU58" s="242">
        <v>16</v>
      </c>
      <c r="BV58" s="242">
        <v>2</v>
      </c>
      <c r="BW58" s="243">
        <v>12</v>
      </c>
      <c r="BX58" s="243">
        <v>0</v>
      </c>
      <c r="BY58" s="244">
        <v>0</v>
      </c>
      <c r="BZ58" s="243">
        <v>7</v>
      </c>
      <c r="CA58" s="243">
        <v>0</v>
      </c>
      <c r="CB58" s="243">
        <v>1</v>
      </c>
      <c r="CC58" s="244">
        <v>14</v>
      </c>
      <c r="CD58" s="243">
        <v>1</v>
      </c>
      <c r="CE58" s="243">
        <v>4</v>
      </c>
      <c r="CF58" s="244">
        <v>0</v>
      </c>
      <c r="CG58" s="245">
        <f t="shared" si="0"/>
        <v>8744</v>
      </c>
      <c r="CH58" s="246">
        <v>9484</v>
      </c>
      <c r="CI58" s="247">
        <v>7942</v>
      </c>
      <c r="CJ58" s="247">
        <v>18</v>
      </c>
      <c r="CK58" s="247">
        <v>1513</v>
      </c>
      <c r="CL58" s="247">
        <v>-2</v>
      </c>
      <c r="CM58" s="247">
        <v>1450</v>
      </c>
      <c r="CN58" s="248">
        <f t="shared" si="1"/>
        <v>20405</v>
      </c>
      <c r="CO58" s="248">
        <f t="shared" si="2"/>
        <v>29149</v>
      </c>
      <c r="CP58" s="249" t="s">
        <v>329</v>
      </c>
    </row>
    <row r="59" spans="1:94" ht="15" customHeight="1">
      <c r="A59" s="237" t="s">
        <v>330</v>
      </c>
      <c r="B59" s="265" t="s">
        <v>463</v>
      </c>
      <c r="C59" s="239">
        <v>208</v>
      </c>
      <c r="D59" s="239">
        <v>226</v>
      </c>
      <c r="E59" s="240">
        <v>3</v>
      </c>
      <c r="F59" s="239">
        <v>29</v>
      </c>
      <c r="G59" s="239">
        <v>0</v>
      </c>
      <c r="H59" s="239">
        <v>16</v>
      </c>
      <c r="I59" s="239">
        <v>28</v>
      </c>
      <c r="J59" s="240">
        <v>9</v>
      </c>
      <c r="K59" s="239">
        <v>238</v>
      </c>
      <c r="L59" s="239">
        <v>129</v>
      </c>
      <c r="M59" s="239">
        <v>2</v>
      </c>
      <c r="N59" s="239">
        <v>87</v>
      </c>
      <c r="O59" s="239">
        <v>16</v>
      </c>
      <c r="P59" s="239">
        <v>6</v>
      </c>
      <c r="Q59" s="239">
        <v>126</v>
      </c>
      <c r="R59" s="239">
        <v>113</v>
      </c>
      <c r="S59" s="239">
        <v>55</v>
      </c>
      <c r="T59" s="239">
        <v>26</v>
      </c>
      <c r="U59" s="239">
        <v>100</v>
      </c>
      <c r="V59" s="239">
        <v>76</v>
      </c>
      <c r="W59" s="239">
        <v>769</v>
      </c>
      <c r="X59" s="239">
        <v>206</v>
      </c>
      <c r="Y59" s="239">
        <v>104</v>
      </c>
      <c r="Z59" s="239">
        <v>800</v>
      </c>
      <c r="AA59" s="239">
        <v>2567</v>
      </c>
      <c r="AB59" s="239">
        <v>483</v>
      </c>
      <c r="AC59" s="239">
        <v>903</v>
      </c>
      <c r="AD59" s="239">
        <v>845</v>
      </c>
      <c r="AE59" s="239">
        <v>412</v>
      </c>
      <c r="AF59" s="239">
        <v>90</v>
      </c>
      <c r="AG59" s="239">
        <v>89</v>
      </c>
      <c r="AH59" s="240">
        <v>505</v>
      </c>
      <c r="AI59" s="241">
        <v>1462</v>
      </c>
      <c r="AJ59" s="239">
        <v>157</v>
      </c>
      <c r="AK59" s="240">
        <v>134</v>
      </c>
      <c r="AL59" s="239">
        <v>203</v>
      </c>
      <c r="AM59" s="239">
        <v>118</v>
      </c>
      <c r="AN59" s="240">
        <v>653</v>
      </c>
      <c r="AO59" s="239">
        <v>352</v>
      </c>
      <c r="AP59" s="240">
        <v>5000</v>
      </c>
      <c r="AQ59" s="239">
        <v>1003</v>
      </c>
      <c r="AR59" s="239">
        <v>3</v>
      </c>
      <c r="AS59" s="239">
        <v>65</v>
      </c>
      <c r="AT59" s="239">
        <v>1392</v>
      </c>
      <c r="AU59" s="240">
        <v>522</v>
      </c>
      <c r="AV59" s="239">
        <v>333</v>
      </c>
      <c r="AW59" s="240">
        <v>610</v>
      </c>
      <c r="AX59" s="239">
        <v>228</v>
      </c>
      <c r="AY59" s="239">
        <v>44</v>
      </c>
      <c r="AZ59" s="239">
        <v>1718</v>
      </c>
      <c r="BA59" s="239">
        <v>26997</v>
      </c>
      <c r="BB59" s="239">
        <v>2488</v>
      </c>
      <c r="BC59" s="240">
        <v>228</v>
      </c>
      <c r="BD59" s="239">
        <v>1338</v>
      </c>
      <c r="BE59" s="239">
        <v>1196</v>
      </c>
      <c r="BF59" s="240">
        <v>133</v>
      </c>
      <c r="BG59" s="242">
        <v>2023</v>
      </c>
      <c r="BH59" s="243">
        <v>788</v>
      </c>
      <c r="BI59" s="243">
        <v>652</v>
      </c>
      <c r="BJ59" s="243">
        <v>1226</v>
      </c>
      <c r="BK59" s="243">
        <v>191</v>
      </c>
      <c r="BL59" s="243">
        <v>513</v>
      </c>
      <c r="BM59" s="243">
        <v>719</v>
      </c>
      <c r="BN59" s="244">
        <v>25</v>
      </c>
      <c r="BO59" s="243">
        <v>106</v>
      </c>
      <c r="BP59" s="243">
        <v>246</v>
      </c>
      <c r="BQ59" s="243">
        <v>195</v>
      </c>
      <c r="BR59" s="243">
        <v>165</v>
      </c>
      <c r="BS59" s="243">
        <v>15</v>
      </c>
      <c r="BT59" s="244">
        <v>178</v>
      </c>
      <c r="BU59" s="242">
        <v>7534</v>
      </c>
      <c r="BV59" s="242">
        <v>1069</v>
      </c>
      <c r="BW59" s="243">
        <v>697</v>
      </c>
      <c r="BX59" s="243">
        <v>100</v>
      </c>
      <c r="BY59" s="244">
        <v>72</v>
      </c>
      <c r="BZ59" s="243">
        <v>92</v>
      </c>
      <c r="CA59" s="243">
        <v>120</v>
      </c>
      <c r="CB59" s="243">
        <v>221</v>
      </c>
      <c r="CC59" s="244">
        <v>198</v>
      </c>
      <c r="CD59" s="243">
        <v>99</v>
      </c>
      <c r="CE59" s="243">
        <v>261</v>
      </c>
      <c r="CF59" s="244">
        <v>124</v>
      </c>
      <c r="CG59" s="245">
        <f t="shared" si="0"/>
        <v>73272</v>
      </c>
      <c r="CH59" s="246">
        <v>46444</v>
      </c>
      <c r="CI59" s="247">
        <v>116</v>
      </c>
      <c r="CJ59" s="247">
        <v>5</v>
      </c>
      <c r="CK59" s="247">
        <v>3653</v>
      </c>
      <c r="CL59" s="247">
        <v>165</v>
      </c>
      <c r="CM59" s="247">
        <v>15913</v>
      </c>
      <c r="CN59" s="248">
        <f t="shared" si="1"/>
        <v>66296</v>
      </c>
      <c r="CO59" s="248">
        <f t="shared" si="2"/>
        <v>139568</v>
      </c>
      <c r="CP59" s="249" t="s">
        <v>330</v>
      </c>
    </row>
    <row r="60" spans="1:94" ht="15" customHeight="1">
      <c r="A60" s="237" t="s">
        <v>331</v>
      </c>
      <c r="B60" s="265" t="s">
        <v>424</v>
      </c>
      <c r="C60" s="239">
        <v>169</v>
      </c>
      <c r="D60" s="239">
        <v>112</v>
      </c>
      <c r="E60" s="240">
        <v>0</v>
      </c>
      <c r="F60" s="239">
        <v>7</v>
      </c>
      <c r="G60" s="239">
        <v>1</v>
      </c>
      <c r="H60" s="239">
        <v>5</v>
      </c>
      <c r="I60" s="239">
        <v>27</v>
      </c>
      <c r="J60" s="240">
        <v>0</v>
      </c>
      <c r="K60" s="239">
        <v>967</v>
      </c>
      <c r="L60" s="239">
        <v>362</v>
      </c>
      <c r="M60" s="239">
        <v>6</v>
      </c>
      <c r="N60" s="239">
        <v>70</v>
      </c>
      <c r="O60" s="239">
        <v>31</v>
      </c>
      <c r="P60" s="239">
        <v>2</v>
      </c>
      <c r="Q60" s="239">
        <v>166</v>
      </c>
      <c r="R60" s="239">
        <v>184</v>
      </c>
      <c r="S60" s="239">
        <v>120</v>
      </c>
      <c r="T60" s="239">
        <v>18</v>
      </c>
      <c r="U60" s="239">
        <v>211</v>
      </c>
      <c r="V60" s="239">
        <v>169</v>
      </c>
      <c r="W60" s="239">
        <v>178</v>
      </c>
      <c r="X60" s="239">
        <v>197</v>
      </c>
      <c r="Y60" s="239">
        <v>83</v>
      </c>
      <c r="Z60" s="239">
        <v>263</v>
      </c>
      <c r="AA60" s="239">
        <v>1897</v>
      </c>
      <c r="AB60" s="239">
        <v>1549</v>
      </c>
      <c r="AC60" s="239">
        <v>924</v>
      </c>
      <c r="AD60" s="239">
        <v>1828</v>
      </c>
      <c r="AE60" s="239">
        <v>67</v>
      </c>
      <c r="AF60" s="239">
        <v>52</v>
      </c>
      <c r="AG60" s="239">
        <v>158</v>
      </c>
      <c r="AH60" s="240">
        <v>2547</v>
      </c>
      <c r="AI60" s="241">
        <v>672</v>
      </c>
      <c r="AJ60" s="239">
        <v>78</v>
      </c>
      <c r="AK60" s="240">
        <v>106</v>
      </c>
      <c r="AL60" s="239">
        <v>168</v>
      </c>
      <c r="AM60" s="239">
        <v>280</v>
      </c>
      <c r="AN60" s="240">
        <v>546</v>
      </c>
      <c r="AO60" s="239">
        <v>386</v>
      </c>
      <c r="AP60" s="240">
        <v>8305</v>
      </c>
      <c r="AQ60" s="239">
        <v>573</v>
      </c>
      <c r="AR60" s="239">
        <v>0</v>
      </c>
      <c r="AS60" s="239">
        <v>22</v>
      </c>
      <c r="AT60" s="239">
        <v>708</v>
      </c>
      <c r="AU60" s="240">
        <v>294</v>
      </c>
      <c r="AV60" s="239">
        <v>177</v>
      </c>
      <c r="AW60" s="240">
        <v>130</v>
      </c>
      <c r="AX60" s="239">
        <v>485</v>
      </c>
      <c r="AY60" s="239">
        <v>16</v>
      </c>
      <c r="AZ60" s="239">
        <v>99</v>
      </c>
      <c r="BA60" s="239">
        <v>1615</v>
      </c>
      <c r="BB60" s="239">
        <v>24028</v>
      </c>
      <c r="BC60" s="240">
        <v>2307</v>
      </c>
      <c r="BD60" s="239">
        <v>8694</v>
      </c>
      <c r="BE60" s="239">
        <v>1850</v>
      </c>
      <c r="BF60" s="240">
        <v>132</v>
      </c>
      <c r="BG60" s="242">
        <v>1398</v>
      </c>
      <c r="BH60" s="243">
        <v>936</v>
      </c>
      <c r="BI60" s="243">
        <v>1119</v>
      </c>
      <c r="BJ60" s="243">
        <v>2178</v>
      </c>
      <c r="BK60" s="243">
        <v>365</v>
      </c>
      <c r="BL60" s="243">
        <v>545</v>
      </c>
      <c r="BM60" s="243">
        <v>493</v>
      </c>
      <c r="BN60" s="244">
        <v>9</v>
      </c>
      <c r="BO60" s="243">
        <v>531</v>
      </c>
      <c r="BP60" s="243">
        <v>122</v>
      </c>
      <c r="BQ60" s="243">
        <v>52</v>
      </c>
      <c r="BR60" s="243">
        <v>131</v>
      </c>
      <c r="BS60" s="243">
        <v>37</v>
      </c>
      <c r="BT60" s="244">
        <v>154</v>
      </c>
      <c r="BU60" s="242">
        <v>1135</v>
      </c>
      <c r="BV60" s="242">
        <v>900</v>
      </c>
      <c r="BW60" s="243">
        <v>566</v>
      </c>
      <c r="BX60" s="243">
        <v>4</v>
      </c>
      <c r="BY60" s="244">
        <v>1</v>
      </c>
      <c r="BZ60" s="243">
        <v>41</v>
      </c>
      <c r="CA60" s="243">
        <v>28</v>
      </c>
      <c r="CB60" s="243">
        <v>196</v>
      </c>
      <c r="CC60" s="244">
        <v>142</v>
      </c>
      <c r="CD60" s="243">
        <v>85</v>
      </c>
      <c r="CE60" s="243">
        <v>1768</v>
      </c>
      <c r="CF60" s="244">
        <v>43</v>
      </c>
      <c r="CG60" s="245">
        <f t="shared" si="0"/>
        <v>77020</v>
      </c>
      <c r="CH60" s="246">
        <v>1269</v>
      </c>
      <c r="CI60" s="247">
        <v>314</v>
      </c>
      <c r="CJ60" s="247">
        <v>13</v>
      </c>
      <c r="CK60" s="247">
        <v>68682</v>
      </c>
      <c r="CL60" s="247">
        <v>-233</v>
      </c>
      <c r="CM60" s="247">
        <v>24221</v>
      </c>
      <c r="CN60" s="248">
        <f t="shared" si="1"/>
        <v>94266</v>
      </c>
      <c r="CO60" s="248">
        <f t="shared" si="2"/>
        <v>171286</v>
      </c>
      <c r="CP60" s="249" t="s">
        <v>331</v>
      </c>
    </row>
    <row r="61" spans="1:94" ht="15" customHeight="1">
      <c r="A61" s="237" t="s">
        <v>332</v>
      </c>
      <c r="B61" s="265" t="s">
        <v>425</v>
      </c>
      <c r="C61" s="239">
        <v>107</v>
      </c>
      <c r="D61" s="239">
        <v>80</v>
      </c>
      <c r="E61" s="240">
        <v>0</v>
      </c>
      <c r="F61" s="239">
        <v>1</v>
      </c>
      <c r="G61" s="239">
        <v>0</v>
      </c>
      <c r="H61" s="239">
        <v>0</v>
      </c>
      <c r="I61" s="239">
        <v>1</v>
      </c>
      <c r="J61" s="240">
        <v>0</v>
      </c>
      <c r="K61" s="239">
        <v>18</v>
      </c>
      <c r="L61" s="239">
        <v>44</v>
      </c>
      <c r="M61" s="239">
        <v>0</v>
      </c>
      <c r="N61" s="239">
        <v>17</v>
      </c>
      <c r="O61" s="239">
        <v>38</v>
      </c>
      <c r="P61" s="239">
        <v>0</v>
      </c>
      <c r="Q61" s="239">
        <v>4</v>
      </c>
      <c r="R61" s="239">
        <v>108</v>
      </c>
      <c r="S61" s="239">
        <v>764</v>
      </c>
      <c r="T61" s="239">
        <v>15</v>
      </c>
      <c r="U61" s="239">
        <v>32</v>
      </c>
      <c r="V61" s="239">
        <v>12</v>
      </c>
      <c r="W61" s="239">
        <v>50</v>
      </c>
      <c r="X61" s="239">
        <v>80</v>
      </c>
      <c r="Y61" s="239">
        <v>3</v>
      </c>
      <c r="Z61" s="239">
        <v>42</v>
      </c>
      <c r="AA61" s="239">
        <v>78</v>
      </c>
      <c r="AB61" s="239">
        <v>56</v>
      </c>
      <c r="AC61" s="239">
        <v>88</v>
      </c>
      <c r="AD61" s="239">
        <v>716</v>
      </c>
      <c r="AE61" s="239">
        <v>23</v>
      </c>
      <c r="AF61" s="239">
        <v>43</v>
      </c>
      <c r="AG61" s="239">
        <v>429</v>
      </c>
      <c r="AH61" s="240">
        <v>148</v>
      </c>
      <c r="AI61" s="241">
        <v>204</v>
      </c>
      <c r="AJ61" s="239">
        <v>49</v>
      </c>
      <c r="AK61" s="240">
        <v>47</v>
      </c>
      <c r="AL61" s="239">
        <v>25</v>
      </c>
      <c r="AM61" s="239">
        <v>37</v>
      </c>
      <c r="AN61" s="240">
        <v>8</v>
      </c>
      <c r="AO61" s="239">
        <v>96</v>
      </c>
      <c r="AP61" s="240">
        <v>1494</v>
      </c>
      <c r="AQ61" s="239">
        <v>55</v>
      </c>
      <c r="AR61" s="239">
        <v>0</v>
      </c>
      <c r="AS61" s="239">
        <v>0</v>
      </c>
      <c r="AT61" s="239">
        <v>1059</v>
      </c>
      <c r="AU61" s="240">
        <v>19</v>
      </c>
      <c r="AV61" s="239">
        <v>224</v>
      </c>
      <c r="AW61" s="240">
        <v>70</v>
      </c>
      <c r="AX61" s="239">
        <v>302</v>
      </c>
      <c r="AY61" s="239">
        <v>0</v>
      </c>
      <c r="AZ61" s="239">
        <v>137</v>
      </c>
      <c r="BA61" s="239">
        <v>820</v>
      </c>
      <c r="BB61" s="239">
        <v>2588</v>
      </c>
      <c r="BC61" s="240">
        <v>6410</v>
      </c>
      <c r="BD61" s="239">
        <v>3806</v>
      </c>
      <c r="BE61" s="239">
        <v>12</v>
      </c>
      <c r="BF61" s="240">
        <v>80</v>
      </c>
      <c r="BG61" s="242">
        <v>363</v>
      </c>
      <c r="BH61" s="243">
        <v>600</v>
      </c>
      <c r="BI61" s="243">
        <v>778</v>
      </c>
      <c r="BJ61" s="243">
        <v>1186</v>
      </c>
      <c r="BK61" s="243">
        <v>64</v>
      </c>
      <c r="BL61" s="243">
        <v>1026</v>
      </c>
      <c r="BM61" s="243">
        <v>153</v>
      </c>
      <c r="BN61" s="244">
        <v>77</v>
      </c>
      <c r="BO61" s="243">
        <v>43</v>
      </c>
      <c r="BP61" s="243">
        <v>58</v>
      </c>
      <c r="BQ61" s="243">
        <v>66</v>
      </c>
      <c r="BR61" s="243">
        <v>3</v>
      </c>
      <c r="BS61" s="243">
        <v>21</v>
      </c>
      <c r="BT61" s="244">
        <v>217</v>
      </c>
      <c r="BU61" s="242">
        <v>425</v>
      </c>
      <c r="BV61" s="242">
        <v>311</v>
      </c>
      <c r="BW61" s="243">
        <v>141</v>
      </c>
      <c r="BX61" s="243">
        <v>7</v>
      </c>
      <c r="BY61" s="244">
        <v>0</v>
      </c>
      <c r="BZ61" s="243">
        <v>20</v>
      </c>
      <c r="CA61" s="243">
        <v>24</v>
      </c>
      <c r="CB61" s="243">
        <v>707</v>
      </c>
      <c r="CC61" s="244">
        <v>340</v>
      </c>
      <c r="CD61" s="243">
        <v>16</v>
      </c>
      <c r="CE61" s="243">
        <v>31</v>
      </c>
      <c r="CF61" s="244">
        <v>1</v>
      </c>
      <c r="CG61" s="245">
        <f t="shared" si="0"/>
        <v>27217</v>
      </c>
      <c r="CH61" s="260">
        <v>120</v>
      </c>
      <c r="CI61" s="261">
        <v>264</v>
      </c>
      <c r="CJ61" s="261">
        <v>10</v>
      </c>
      <c r="CK61" s="261">
        <v>966</v>
      </c>
      <c r="CL61" s="261">
        <v>0</v>
      </c>
      <c r="CM61" s="261">
        <v>11400</v>
      </c>
      <c r="CN61" s="262">
        <f t="shared" si="1"/>
        <v>12760</v>
      </c>
      <c r="CO61" s="262">
        <f t="shared" si="2"/>
        <v>39977</v>
      </c>
      <c r="CP61" s="263" t="s">
        <v>332</v>
      </c>
    </row>
    <row r="62" spans="1:94" ht="15" customHeight="1">
      <c r="A62" s="224" t="s">
        <v>333</v>
      </c>
      <c r="B62" s="264" t="s">
        <v>464</v>
      </c>
      <c r="C62" s="226">
        <v>2833</v>
      </c>
      <c r="D62" s="226">
        <v>620</v>
      </c>
      <c r="E62" s="227">
        <v>7</v>
      </c>
      <c r="F62" s="226">
        <v>237</v>
      </c>
      <c r="G62" s="226">
        <v>31</v>
      </c>
      <c r="H62" s="226">
        <v>0</v>
      </c>
      <c r="I62" s="226">
        <v>164</v>
      </c>
      <c r="J62" s="227">
        <v>6</v>
      </c>
      <c r="K62" s="226">
        <v>943</v>
      </c>
      <c r="L62" s="226">
        <v>456</v>
      </c>
      <c r="M62" s="226">
        <v>4</v>
      </c>
      <c r="N62" s="226">
        <v>358</v>
      </c>
      <c r="O62" s="226">
        <v>86</v>
      </c>
      <c r="P62" s="226">
        <v>18</v>
      </c>
      <c r="Q62" s="226">
        <v>367</v>
      </c>
      <c r="R62" s="226">
        <v>929</v>
      </c>
      <c r="S62" s="226">
        <v>430</v>
      </c>
      <c r="T62" s="226">
        <v>56</v>
      </c>
      <c r="U62" s="226">
        <v>552</v>
      </c>
      <c r="V62" s="226">
        <v>81</v>
      </c>
      <c r="W62" s="226">
        <v>1509</v>
      </c>
      <c r="X62" s="226">
        <v>1007</v>
      </c>
      <c r="Y62" s="226">
        <v>689</v>
      </c>
      <c r="Z62" s="226">
        <v>4092</v>
      </c>
      <c r="AA62" s="226">
        <v>812</v>
      </c>
      <c r="AB62" s="226">
        <v>1141</v>
      </c>
      <c r="AC62" s="226">
        <v>2943</v>
      </c>
      <c r="AD62" s="226">
        <v>2431</v>
      </c>
      <c r="AE62" s="226">
        <v>528</v>
      </c>
      <c r="AF62" s="226">
        <v>172</v>
      </c>
      <c r="AG62" s="226">
        <v>263</v>
      </c>
      <c r="AH62" s="227">
        <v>1879</v>
      </c>
      <c r="AI62" s="228">
        <v>5514</v>
      </c>
      <c r="AJ62" s="226">
        <v>782</v>
      </c>
      <c r="AK62" s="227">
        <v>1190</v>
      </c>
      <c r="AL62" s="226">
        <v>2222</v>
      </c>
      <c r="AM62" s="226">
        <v>1233</v>
      </c>
      <c r="AN62" s="227">
        <v>2241</v>
      </c>
      <c r="AO62" s="226">
        <v>758</v>
      </c>
      <c r="AP62" s="227">
        <v>17174</v>
      </c>
      <c r="AQ62" s="226">
        <v>8538</v>
      </c>
      <c r="AR62" s="226">
        <v>5</v>
      </c>
      <c r="AS62" s="226">
        <v>1714</v>
      </c>
      <c r="AT62" s="226">
        <v>2501</v>
      </c>
      <c r="AU62" s="227">
        <v>279</v>
      </c>
      <c r="AV62" s="226">
        <v>734</v>
      </c>
      <c r="AW62" s="227">
        <v>349</v>
      </c>
      <c r="AX62" s="226">
        <v>304</v>
      </c>
      <c r="AY62" s="226">
        <v>359</v>
      </c>
      <c r="AZ62" s="226">
        <v>186</v>
      </c>
      <c r="BA62" s="226">
        <v>688</v>
      </c>
      <c r="BB62" s="226">
        <v>1198</v>
      </c>
      <c r="BC62" s="227">
        <v>176</v>
      </c>
      <c r="BD62" s="226">
        <v>16172</v>
      </c>
      <c r="BE62" s="226">
        <v>2911</v>
      </c>
      <c r="BF62" s="227">
        <v>7436</v>
      </c>
      <c r="BG62" s="231">
        <v>48335</v>
      </c>
      <c r="BH62" s="229">
        <v>2087</v>
      </c>
      <c r="BI62" s="229">
        <v>3131</v>
      </c>
      <c r="BJ62" s="229">
        <v>3133</v>
      </c>
      <c r="BK62" s="229">
        <v>294</v>
      </c>
      <c r="BL62" s="229">
        <v>1091</v>
      </c>
      <c r="BM62" s="229">
        <v>512</v>
      </c>
      <c r="BN62" s="230">
        <v>10</v>
      </c>
      <c r="BO62" s="229">
        <v>1436</v>
      </c>
      <c r="BP62" s="229">
        <v>581</v>
      </c>
      <c r="BQ62" s="229">
        <v>1183</v>
      </c>
      <c r="BR62" s="229">
        <v>743</v>
      </c>
      <c r="BS62" s="229">
        <v>783</v>
      </c>
      <c r="BT62" s="230">
        <v>627</v>
      </c>
      <c r="BU62" s="231">
        <v>2230</v>
      </c>
      <c r="BV62" s="231">
        <v>1024</v>
      </c>
      <c r="BW62" s="229">
        <v>2343</v>
      </c>
      <c r="BX62" s="229">
        <v>171</v>
      </c>
      <c r="BY62" s="230">
        <v>34</v>
      </c>
      <c r="BZ62" s="229">
        <v>78</v>
      </c>
      <c r="CA62" s="229">
        <v>82</v>
      </c>
      <c r="CB62" s="229">
        <v>1379</v>
      </c>
      <c r="CC62" s="230">
        <v>565</v>
      </c>
      <c r="CD62" s="229">
        <v>1844</v>
      </c>
      <c r="CE62" s="229">
        <v>304</v>
      </c>
      <c r="CF62" s="230">
        <v>186</v>
      </c>
      <c r="CG62" s="232">
        <f t="shared" si="0"/>
        <v>174494</v>
      </c>
      <c r="CH62" s="246">
        <v>29153</v>
      </c>
      <c r="CI62" s="247">
        <v>647</v>
      </c>
      <c r="CJ62" s="247">
        <v>1</v>
      </c>
      <c r="CK62" s="247">
        <v>2648</v>
      </c>
      <c r="CL62" s="247">
        <v>-9</v>
      </c>
      <c r="CM62" s="247">
        <v>9101</v>
      </c>
      <c r="CN62" s="248">
        <f t="shared" si="1"/>
        <v>41541</v>
      </c>
      <c r="CO62" s="248">
        <f t="shared" si="2"/>
        <v>216035</v>
      </c>
      <c r="CP62" s="249" t="s">
        <v>333</v>
      </c>
    </row>
    <row r="63" spans="1:94" ht="15" customHeight="1">
      <c r="A63" s="237" t="s">
        <v>334</v>
      </c>
      <c r="B63" s="265" t="s">
        <v>427</v>
      </c>
      <c r="C63" s="239">
        <v>1174</v>
      </c>
      <c r="D63" s="239">
        <v>95</v>
      </c>
      <c r="E63" s="240">
        <v>15</v>
      </c>
      <c r="F63" s="239">
        <v>50</v>
      </c>
      <c r="G63" s="239">
        <v>3</v>
      </c>
      <c r="H63" s="239">
        <v>6</v>
      </c>
      <c r="I63" s="239">
        <v>27</v>
      </c>
      <c r="J63" s="240">
        <v>9</v>
      </c>
      <c r="K63" s="239">
        <v>257</v>
      </c>
      <c r="L63" s="239">
        <v>58</v>
      </c>
      <c r="M63" s="239">
        <v>5</v>
      </c>
      <c r="N63" s="239">
        <v>80</v>
      </c>
      <c r="O63" s="239">
        <v>74</v>
      </c>
      <c r="P63" s="239">
        <v>9</v>
      </c>
      <c r="Q63" s="239">
        <v>259</v>
      </c>
      <c r="R63" s="239">
        <v>90</v>
      </c>
      <c r="S63" s="239">
        <v>93</v>
      </c>
      <c r="T63" s="239">
        <v>23</v>
      </c>
      <c r="U63" s="239">
        <v>224</v>
      </c>
      <c r="V63" s="239">
        <v>52</v>
      </c>
      <c r="W63" s="239">
        <v>271</v>
      </c>
      <c r="X63" s="239">
        <v>164</v>
      </c>
      <c r="Y63" s="239">
        <v>187</v>
      </c>
      <c r="Z63" s="239">
        <v>592</v>
      </c>
      <c r="AA63" s="239">
        <v>239</v>
      </c>
      <c r="AB63" s="239">
        <v>330</v>
      </c>
      <c r="AC63" s="239">
        <v>397</v>
      </c>
      <c r="AD63" s="239">
        <v>402</v>
      </c>
      <c r="AE63" s="239">
        <v>61</v>
      </c>
      <c r="AF63" s="239">
        <v>101</v>
      </c>
      <c r="AG63" s="239">
        <v>85</v>
      </c>
      <c r="AH63" s="240">
        <v>321</v>
      </c>
      <c r="AI63" s="241">
        <v>666</v>
      </c>
      <c r="AJ63" s="239">
        <v>62</v>
      </c>
      <c r="AK63" s="240">
        <v>224</v>
      </c>
      <c r="AL63" s="239">
        <v>784</v>
      </c>
      <c r="AM63" s="239">
        <v>345</v>
      </c>
      <c r="AN63" s="240">
        <v>665</v>
      </c>
      <c r="AO63" s="239">
        <v>605</v>
      </c>
      <c r="AP63" s="240">
        <v>2661</v>
      </c>
      <c r="AQ63" s="239">
        <v>1507</v>
      </c>
      <c r="AR63" s="239">
        <v>6</v>
      </c>
      <c r="AS63" s="239">
        <v>60</v>
      </c>
      <c r="AT63" s="239">
        <v>669</v>
      </c>
      <c r="AU63" s="240">
        <v>36</v>
      </c>
      <c r="AV63" s="239">
        <v>126</v>
      </c>
      <c r="AW63" s="240">
        <v>193</v>
      </c>
      <c r="AX63" s="239">
        <v>40</v>
      </c>
      <c r="AY63" s="239">
        <v>39</v>
      </c>
      <c r="AZ63" s="239">
        <v>30</v>
      </c>
      <c r="BA63" s="239">
        <v>77</v>
      </c>
      <c r="BB63" s="239">
        <v>254</v>
      </c>
      <c r="BC63" s="240">
        <v>48</v>
      </c>
      <c r="BD63" s="239">
        <v>2510</v>
      </c>
      <c r="BE63" s="239">
        <v>9394</v>
      </c>
      <c r="BF63" s="240">
        <v>316</v>
      </c>
      <c r="BG63" s="242">
        <v>4719</v>
      </c>
      <c r="BH63" s="243">
        <v>329</v>
      </c>
      <c r="BI63" s="243">
        <v>357</v>
      </c>
      <c r="BJ63" s="243">
        <v>467</v>
      </c>
      <c r="BK63" s="243">
        <v>63</v>
      </c>
      <c r="BL63" s="243">
        <v>215</v>
      </c>
      <c r="BM63" s="243">
        <v>484</v>
      </c>
      <c r="BN63" s="244">
        <v>47</v>
      </c>
      <c r="BO63" s="243">
        <v>303</v>
      </c>
      <c r="BP63" s="243">
        <v>61</v>
      </c>
      <c r="BQ63" s="243">
        <v>181</v>
      </c>
      <c r="BR63" s="243">
        <v>99</v>
      </c>
      <c r="BS63" s="243">
        <v>163</v>
      </c>
      <c r="BT63" s="244">
        <v>119</v>
      </c>
      <c r="BU63" s="242">
        <v>322</v>
      </c>
      <c r="BV63" s="242">
        <v>603</v>
      </c>
      <c r="BW63" s="243">
        <v>743</v>
      </c>
      <c r="BX63" s="243">
        <v>152</v>
      </c>
      <c r="BY63" s="244">
        <v>37</v>
      </c>
      <c r="BZ63" s="243">
        <v>46</v>
      </c>
      <c r="CA63" s="243">
        <v>30</v>
      </c>
      <c r="CB63" s="243">
        <v>36</v>
      </c>
      <c r="CC63" s="244">
        <v>156</v>
      </c>
      <c r="CD63" s="243">
        <v>142</v>
      </c>
      <c r="CE63" s="243">
        <v>88</v>
      </c>
      <c r="CF63" s="244">
        <v>59</v>
      </c>
      <c r="CG63" s="245">
        <f t="shared" si="0"/>
        <v>37091</v>
      </c>
      <c r="CH63" s="246">
        <v>45451</v>
      </c>
      <c r="CI63" s="247">
        <v>23</v>
      </c>
      <c r="CJ63" s="247">
        <v>0</v>
      </c>
      <c r="CK63" s="247">
        <v>96</v>
      </c>
      <c r="CL63" s="247">
        <v>0</v>
      </c>
      <c r="CM63" s="247">
        <v>7992</v>
      </c>
      <c r="CN63" s="248">
        <f t="shared" si="1"/>
        <v>53562</v>
      </c>
      <c r="CO63" s="248">
        <f t="shared" si="2"/>
        <v>90653</v>
      </c>
      <c r="CP63" s="249" t="s">
        <v>334</v>
      </c>
    </row>
    <row r="64" spans="1:94" ht="15" customHeight="1">
      <c r="A64" s="250" t="s">
        <v>335</v>
      </c>
      <c r="B64" s="266" t="s">
        <v>428</v>
      </c>
      <c r="C64" s="253">
        <v>21</v>
      </c>
      <c r="D64" s="253">
        <v>17</v>
      </c>
      <c r="E64" s="254">
        <v>0</v>
      </c>
      <c r="F64" s="253">
        <v>2</v>
      </c>
      <c r="G64" s="253">
        <v>0</v>
      </c>
      <c r="H64" s="253">
        <v>0</v>
      </c>
      <c r="I64" s="253">
        <v>1</v>
      </c>
      <c r="J64" s="254">
        <v>0</v>
      </c>
      <c r="K64" s="253">
        <v>22</v>
      </c>
      <c r="L64" s="253">
        <v>5</v>
      </c>
      <c r="M64" s="253">
        <v>0</v>
      </c>
      <c r="N64" s="253">
        <v>5</v>
      </c>
      <c r="O64" s="253">
        <v>1</v>
      </c>
      <c r="P64" s="253">
        <v>1</v>
      </c>
      <c r="Q64" s="253">
        <v>5</v>
      </c>
      <c r="R64" s="253">
        <v>7</v>
      </c>
      <c r="S64" s="253">
        <v>12</v>
      </c>
      <c r="T64" s="253">
        <v>1</v>
      </c>
      <c r="U64" s="253">
        <v>13</v>
      </c>
      <c r="V64" s="253">
        <v>252</v>
      </c>
      <c r="W64" s="253">
        <v>74</v>
      </c>
      <c r="X64" s="253">
        <v>24</v>
      </c>
      <c r="Y64" s="253">
        <v>84</v>
      </c>
      <c r="Z64" s="253">
        <v>102</v>
      </c>
      <c r="AA64" s="253">
        <v>22</v>
      </c>
      <c r="AB64" s="253">
        <v>18</v>
      </c>
      <c r="AC64" s="253">
        <v>20</v>
      </c>
      <c r="AD64" s="253">
        <v>182</v>
      </c>
      <c r="AE64" s="253">
        <v>3</v>
      </c>
      <c r="AF64" s="253">
        <v>17</v>
      </c>
      <c r="AG64" s="253">
        <v>8</v>
      </c>
      <c r="AH64" s="254">
        <v>4</v>
      </c>
      <c r="AI64" s="255">
        <v>66</v>
      </c>
      <c r="AJ64" s="253">
        <v>2</v>
      </c>
      <c r="AK64" s="254">
        <v>5</v>
      </c>
      <c r="AL64" s="253">
        <v>12</v>
      </c>
      <c r="AM64" s="253">
        <v>7</v>
      </c>
      <c r="AN64" s="254">
        <v>22</v>
      </c>
      <c r="AO64" s="253">
        <v>8</v>
      </c>
      <c r="AP64" s="254">
        <v>1239</v>
      </c>
      <c r="AQ64" s="253">
        <v>12</v>
      </c>
      <c r="AR64" s="253">
        <v>0</v>
      </c>
      <c r="AS64" s="253">
        <v>1</v>
      </c>
      <c r="AT64" s="253">
        <v>3</v>
      </c>
      <c r="AU64" s="254">
        <v>0</v>
      </c>
      <c r="AV64" s="253">
        <v>49</v>
      </c>
      <c r="AW64" s="254">
        <v>9</v>
      </c>
      <c r="AX64" s="253">
        <v>1</v>
      </c>
      <c r="AY64" s="253">
        <v>0</v>
      </c>
      <c r="AZ64" s="253">
        <v>0</v>
      </c>
      <c r="BA64" s="253">
        <v>3</v>
      </c>
      <c r="BB64" s="253">
        <v>2</v>
      </c>
      <c r="BC64" s="254">
        <v>0</v>
      </c>
      <c r="BD64" s="253">
        <v>3507</v>
      </c>
      <c r="BE64" s="253">
        <v>15936</v>
      </c>
      <c r="BF64" s="254">
        <v>15701</v>
      </c>
      <c r="BG64" s="256">
        <v>12</v>
      </c>
      <c r="BH64" s="257">
        <v>20</v>
      </c>
      <c r="BI64" s="257">
        <v>22</v>
      </c>
      <c r="BJ64" s="257">
        <v>30</v>
      </c>
      <c r="BK64" s="257">
        <v>1</v>
      </c>
      <c r="BL64" s="257">
        <v>1</v>
      </c>
      <c r="BM64" s="257">
        <v>925</v>
      </c>
      <c r="BN64" s="258">
        <v>0</v>
      </c>
      <c r="BO64" s="257">
        <v>15</v>
      </c>
      <c r="BP64" s="257">
        <v>1</v>
      </c>
      <c r="BQ64" s="257">
        <v>3</v>
      </c>
      <c r="BR64" s="257">
        <v>0</v>
      </c>
      <c r="BS64" s="257">
        <v>1</v>
      </c>
      <c r="BT64" s="258">
        <v>8</v>
      </c>
      <c r="BU64" s="256">
        <v>3</v>
      </c>
      <c r="BV64" s="256">
        <v>3</v>
      </c>
      <c r="BW64" s="257">
        <v>14</v>
      </c>
      <c r="BX64" s="257">
        <v>0</v>
      </c>
      <c r="BY64" s="258">
        <v>0</v>
      </c>
      <c r="BZ64" s="257">
        <v>0</v>
      </c>
      <c r="CA64" s="257">
        <v>0</v>
      </c>
      <c r="CB64" s="257">
        <v>1</v>
      </c>
      <c r="CC64" s="258">
        <v>1</v>
      </c>
      <c r="CD64" s="257">
        <v>0</v>
      </c>
      <c r="CE64" s="257">
        <v>1</v>
      </c>
      <c r="CF64" s="258">
        <v>1</v>
      </c>
      <c r="CG64" s="259">
        <f t="shared" si="0"/>
        <v>38571</v>
      </c>
      <c r="CH64" s="260">
        <v>12505</v>
      </c>
      <c r="CI64" s="261">
        <v>53</v>
      </c>
      <c r="CJ64" s="261">
        <v>0</v>
      </c>
      <c r="CK64" s="261">
        <v>75</v>
      </c>
      <c r="CL64" s="261">
        <v>28</v>
      </c>
      <c r="CM64" s="261">
        <v>1370</v>
      </c>
      <c r="CN64" s="262">
        <f t="shared" si="1"/>
        <v>14031</v>
      </c>
      <c r="CO64" s="262">
        <f t="shared" si="2"/>
        <v>52602</v>
      </c>
      <c r="CP64" s="263" t="s">
        <v>335</v>
      </c>
    </row>
    <row r="65" spans="1:94" ht="15" customHeight="1">
      <c r="A65" s="237" t="s">
        <v>336</v>
      </c>
      <c r="B65" s="265" t="s">
        <v>429</v>
      </c>
      <c r="C65" s="239">
        <v>944</v>
      </c>
      <c r="D65" s="239">
        <v>472</v>
      </c>
      <c r="E65" s="240">
        <v>48</v>
      </c>
      <c r="F65" s="239">
        <v>135</v>
      </c>
      <c r="G65" s="239">
        <v>1</v>
      </c>
      <c r="H65" s="239">
        <v>21</v>
      </c>
      <c r="I65" s="239">
        <v>24</v>
      </c>
      <c r="J65" s="240">
        <v>11</v>
      </c>
      <c r="K65" s="239">
        <v>1424</v>
      </c>
      <c r="L65" s="239">
        <v>609</v>
      </c>
      <c r="M65" s="239">
        <v>39</v>
      </c>
      <c r="N65" s="239">
        <v>307</v>
      </c>
      <c r="O65" s="239">
        <v>383</v>
      </c>
      <c r="P65" s="239">
        <v>4</v>
      </c>
      <c r="Q65" s="239">
        <v>427</v>
      </c>
      <c r="R65" s="239">
        <v>362</v>
      </c>
      <c r="S65" s="239">
        <v>393</v>
      </c>
      <c r="T65" s="239">
        <v>52</v>
      </c>
      <c r="U65" s="239">
        <v>384</v>
      </c>
      <c r="V65" s="239">
        <v>317</v>
      </c>
      <c r="W65" s="239">
        <v>761</v>
      </c>
      <c r="X65" s="239">
        <v>433</v>
      </c>
      <c r="Y65" s="239">
        <v>262</v>
      </c>
      <c r="Z65" s="239">
        <v>1069</v>
      </c>
      <c r="AA65" s="239">
        <v>3496</v>
      </c>
      <c r="AB65" s="239">
        <v>936</v>
      </c>
      <c r="AC65" s="239">
        <v>2443</v>
      </c>
      <c r="AD65" s="239">
        <v>2339</v>
      </c>
      <c r="AE65" s="239">
        <v>73</v>
      </c>
      <c r="AF65" s="239">
        <v>429</v>
      </c>
      <c r="AG65" s="239">
        <v>679</v>
      </c>
      <c r="AH65" s="240">
        <v>1244</v>
      </c>
      <c r="AI65" s="241">
        <v>2779</v>
      </c>
      <c r="AJ65" s="239">
        <v>4664</v>
      </c>
      <c r="AK65" s="240">
        <v>485</v>
      </c>
      <c r="AL65" s="239">
        <v>15203</v>
      </c>
      <c r="AM65" s="239">
        <v>1807</v>
      </c>
      <c r="AN65" s="240">
        <v>1705</v>
      </c>
      <c r="AO65" s="239">
        <v>2098</v>
      </c>
      <c r="AP65" s="240">
        <v>48775</v>
      </c>
      <c r="AQ65" s="239">
        <v>1570</v>
      </c>
      <c r="AR65" s="239">
        <v>10</v>
      </c>
      <c r="AS65" s="239">
        <v>223</v>
      </c>
      <c r="AT65" s="239">
        <v>6926</v>
      </c>
      <c r="AU65" s="240">
        <v>327</v>
      </c>
      <c r="AV65" s="239">
        <v>5869</v>
      </c>
      <c r="AW65" s="240">
        <v>7398</v>
      </c>
      <c r="AX65" s="239">
        <v>566</v>
      </c>
      <c r="AY65" s="239">
        <v>978</v>
      </c>
      <c r="AZ65" s="239">
        <v>210</v>
      </c>
      <c r="BA65" s="239">
        <v>1984</v>
      </c>
      <c r="BB65" s="239">
        <v>5654</v>
      </c>
      <c r="BC65" s="240">
        <v>252</v>
      </c>
      <c r="BD65" s="239">
        <v>6084</v>
      </c>
      <c r="BE65" s="239">
        <v>2053</v>
      </c>
      <c r="BF65" s="240">
        <v>1007</v>
      </c>
      <c r="BG65" s="242">
        <v>34771</v>
      </c>
      <c r="BH65" s="243">
        <v>1690</v>
      </c>
      <c r="BI65" s="243">
        <v>2474</v>
      </c>
      <c r="BJ65" s="243">
        <v>5327</v>
      </c>
      <c r="BK65" s="243">
        <v>370</v>
      </c>
      <c r="BL65" s="243">
        <v>2385</v>
      </c>
      <c r="BM65" s="243">
        <v>3549</v>
      </c>
      <c r="BN65" s="244">
        <v>287</v>
      </c>
      <c r="BO65" s="243">
        <v>278</v>
      </c>
      <c r="BP65" s="243">
        <v>455</v>
      </c>
      <c r="BQ65" s="243">
        <v>681</v>
      </c>
      <c r="BR65" s="243">
        <v>538</v>
      </c>
      <c r="BS65" s="243">
        <v>779</v>
      </c>
      <c r="BT65" s="244">
        <v>636</v>
      </c>
      <c r="BU65" s="242">
        <v>5252</v>
      </c>
      <c r="BV65" s="242">
        <v>4493</v>
      </c>
      <c r="BW65" s="243">
        <v>4125</v>
      </c>
      <c r="BX65" s="243">
        <v>55</v>
      </c>
      <c r="BY65" s="244">
        <v>596</v>
      </c>
      <c r="BZ65" s="243">
        <v>634</v>
      </c>
      <c r="CA65" s="243">
        <v>621</v>
      </c>
      <c r="CB65" s="243">
        <v>2376</v>
      </c>
      <c r="CC65" s="244">
        <v>948</v>
      </c>
      <c r="CD65" s="243">
        <v>340</v>
      </c>
      <c r="CE65" s="243">
        <v>300</v>
      </c>
      <c r="CF65" s="244">
        <v>1398</v>
      </c>
      <c r="CG65" s="245">
        <f t="shared" si="0"/>
        <v>214506</v>
      </c>
      <c r="CH65" s="274">
        <v>320630</v>
      </c>
      <c r="CI65" s="275">
        <v>13784</v>
      </c>
      <c r="CJ65" s="275">
        <v>148</v>
      </c>
      <c r="CK65" s="275">
        <v>102490</v>
      </c>
      <c r="CL65" s="275">
        <v>458</v>
      </c>
      <c r="CM65" s="275">
        <v>4475</v>
      </c>
      <c r="CN65" s="276">
        <f t="shared" si="1"/>
        <v>441985</v>
      </c>
      <c r="CO65" s="276">
        <f t="shared" si="2"/>
        <v>656491</v>
      </c>
      <c r="CP65" s="277" t="s">
        <v>336</v>
      </c>
    </row>
    <row r="66" spans="1:94" ht="15" customHeight="1">
      <c r="A66" s="224" t="s">
        <v>337</v>
      </c>
      <c r="B66" s="264" t="s">
        <v>114</v>
      </c>
      <c r="C66" s="226">
        <v>400</v>
      </c>
      <c r="D66" s="226">
        <v>216</v>
      </c>
      <c r="E66" s="227">
        <v>5</v>
      </c>
      <c r="F66" s="226">
        <v>83</v>
      </c>
      <c r="G66" s="226">
        <v>1</v>
      </c>
      <c r="H66" s="226">
        <v>0</v>
      </c>
      <c r="I66" s="226">
        <v>14</v>
      </c>
      <c r="J66" s="227">
        <v>15</v>
      </c>
      <c r="K66" s="226">
        <v>675</v>
      </c>
      <c r="L66" s="226">
        <v>514</v>
      </c>
      <c r="M66" s="226">
        <v>6</v>
      </c>
      <c r="N66" s="226">
        <v>286</v>
      </c>
      <c r="O66" s="226">
        <v>31</v>
      </c>
      <c r="P66" s="226">
        <v>7</v>
      </c>
      <c r="Q66" s="226">
        <v>180</v>
      </c>
      <c r="R66" s="226">
        <v>381</v>
      </c>
      <c r="S66" s="226">
        <v>142</v>
      </c>
      <c r="T66" s="226">
        <v>9</v>
      </c>
      <c r="U66" s="226">
        <v>2432</v>
      </c>
      <c r="V66" s="226">
        <v>283</v>
      </c>
      <c r="W66" s="226">
        <v>917</v>
      </c>
      <c r="X66" s="226">
        <v>540</v>
      </c>
      <c r="Y66" s="226">
        <v>164</v>
      </c>
      <c r="Z66" s="226">
        <v>685</v>
      </c>
      <c r="AA66" s="226">
        <v>2529</v>
      </c>
      <c r="AB66" s="226">
        <v>994</v>
      </c>
      <c r="AC66" s="226">
        <v>1577</v>
      </c>
      <c r="AD66" s="226">
        <v>3507</v>
      </c>
      <c r="AE66" s="226">
        <v>173</v>
      </c>
      <c r="AF66" s="226">
        <v>133</v>
      </c>
      <c r="AG66" s="226">
        <v>284</v>
      </c>
      <c r="AH66" s="227">
        <v>365</v>
      </c>
      <c r="AI66" s="228">
        <v>1277</v>
      </c>
      <c r="AJ66" s="226">
        <v>87</v>
      </c>
      <c r="AK66" s="227">
        <v>269</v>
      </c>
      <c r="AL66" s="226">
        <v>835</v>
      </c>
      <c r="AM66" s="226">
        <v>1317</v>
      </c>
      <c r="AN66" s="227">
        <v>622</v>
      </c>
      <c r="AO66" s="226">
        <v>661</v>
      </c>
      <c r="AP66" s="227">
        <v>9097</v>
      </c>
      <c r="AQ66" s="226">
        <v>1016</v>
      </c>
      <c r="AR66" s="226">
        <v>3</v>
      </c>
      <c r="AS66" s="226">
        <v>18</v>
      </c>
      <c r="AT66" s="226">
        <v>1992</v>
      </c>
      <c r="AU66" s="227">
        <v>211</v>
      </c>
      <c r="AV66" s="226">
        <v>640</v>
      </c>
      <c r="AW66" s="227">
        <v>453</v>
      </c>
      <c r="AX66" s="226">
        <v>218</v>
      </c>
      <c r="AY66" s="226">
        <v>80</v>
      </c>
      <c r="AZ66" s="226">
        <v>136</v>
      </c>
      <c r="BA66" s="226">
        <v>358</v>
      </c>
      <c r="BB66" s="226">
        <v>846</v>
      </c>
      <c r="BC66" s="227">
        <v>105</v>
      </c>
      <c r="BD66" s="226">
        <v>2676</v>
      </c>
      <c r="BE66" s="226">
        <v>472</v>
      </c>
      <c r="BF66" s="227">
        <v>303</v>
      </c>
      <c r="BG66" s="231">
        <v>5376</v>
      </c>
      <c r="BH66" s="229">
        <v>9673</v>
      </c>
      <c r="BI66" s="229">
        <v>6051</v>
      </c>
      <c r="BJ66" s="229">
        <v>1198</v>
      </c>
      <c r="BK66" s="229">
        <v>112</v>
      </c>
      <c r="BL66" s="229">
        <v>632</v>
      </c>
      <c r="BM66" s="229">
        <v>970</v>
      </c>
      <c r="BN66" s="230">
        <v>97</v>
      </c>
      <c r="BO66" s="229">
        <v>104</v>
      </c>
      <c r="BP66" s="229">
        <v>680</v>
      </c>
      <c r="BQ66" s="229">
        <v>92</v>
      </c>
      <c r="BR66" s="229">
        <v>225</v>
      </c>
      <c r="BS66" s="229">
        <v>294</v>
      </c>
      <c r="BT66" s="230">
        <v>317</v>
      </c>
      <c r="BU66" s="231">
        <v>1885</v>
      </c>
      <c r="BV66" s="231">
        <v>982</v>
      </c>
      <c r="BW66" s="229">
        <v>969</v>
      </c>
      <c r="BX66" s="229">
        <v>50</v>
      </c>
      <c r="BY66" s="230">
        <v>13</v>
      </c>
      <c r="BZ66" s="229">
        <v>49</v>
      </c>
      <c r="CA66" s="229">
        <v>50</v>
      </c>
      <c r="CB66" s="229">
        <v>216</v>
      </c>
      <c r="CC66" s="230">
        <v>113</v>
      </c>
      <c r="CD66" s="229">
        <v>73</v>
      </c>
      <c r="CE66" s="229">
        <v>80</v>
      </c>
      <c r="CF66" s="230">
        <v>283</v>
      </c>
      <c r="CG66" s="232">
        <f t="shared" si="0"/>
        <v>71824</v>
      </c>
      <c r="CH66" s="246">
        <v>565</v>
      </c>
      <c r="CI66" s="247">
        <v>38</v>
      </c>
      <c r="CJ66" s="247">
        <v>4</v>
      </c>
      <c r="CK66" s="247">
        <v>165</v>
      </c>
      <c r="CL66" s="247">
        <v>-1</v>
      </c>
      <c r="CM66" s="247">
        <v>12828</v>
      </c>
      <c r="CN66" s="248">
        <f t="shared" si="1"/>
        <v>13599</v>
      </c>
      <c r="CO66" s="248">
        <f t="shared" si="2"/>
        <v>85423</v>
      </c>
      <c r="CP66" s="249" t="s">
        <v>337</v>
      </c>
    </row>
    <row r="67" spans="1:94" ht="15" customHeight="1">
      <c r="A67" s="237" t="s">
        <v>338</v>
      </c>
      <c r="B67" s="265" t="s">
        <v>430</v>
      </c>
      <c r="C67" s="239">
        <v>367</v>
      </c>
      <c r="D67" s="239">
        <v>197</v>
      </c>
      <c r="E67" s="240">
        <v>1</v>
      </c>
      <c r="F67" s="239">
        <v>31</v>
      </c>
      <c r="G67" s="239">
        <v>0</v>
      </c>
      <c r="H67" s="239">
        <v>7</v>
      </c>
      <c r="I67" s="239">
        <v>57</v>
      </c>
      <c r="J67" s="240">
        <v>1</v>
      </c>
      <c r="K67" s="239">
        <v>270</v>
      </c>
      <c r="L67" s="239">
        <v>1014</v>
      </c>
      <c r="M67" s="239">
        <v>88</v>
      </c>
      <c r="N67" s="239">
        <v>227</v>
      </c>
      <c r="O67" s="239">
        <v>42</v>
      </c>
      <c r="P67" s="239">
        <v>4</v>
      </c>
      <c r="Q67" s="239">
        <v>287</v>
      </c>
      <c r="R67" s="239">
        <v>271</v>
      </c>
      <c r="S67" s="239">
        <v>138</v>
      </c>
      <c r="T67" s="239">
        <v>41</v>
      </c>
      <c r="U67" s="239">
        <v>334</v>
      </c>
      <c r="V67" s="239">
        <v>648</v>
      </c>
      <c r="W67" s="239">
        <v>814</v>
      </c>
      <c r="X67" s="239">
        <v>495</v>
      </c>
      <c r="Y67" s="239">
        <v>167</v>
      </c>
      <c r="Z67" s="239">
        <v>637</v>
      </c>
      <c r="AA67" s="239">
        <v>4851</v>
      </c>
      <c r="AB67" s="239">
        <v>250</v>
      </c>
      <c r="AC67" s="239">
        <v>2354</v>
      </c>
      <c r="AD67" s="239">
        <v>3279</v>
      </c>
      <c r="AE67" s="239">
        <v>154</v>
      </c>
      <c r="AF67" s="239">
        <v>145</v>
      </c>
      <c r="AG67" s="239">
        <v>804</v>
      </c>
      <c r="AH67" s="240">
        <v>202</v>
      </c>
      <c r="AI67" s="241">
        <v>1282</v>
      </c>
      <c r="AJ67" s="239">
        <v>136</v>
      </c>
      <c r="AK67" s="240">
        <v>249</v>
      </c>
      <c r="AL67" s="239">
        <v>850</v>
      </c>
      <c r="AM67" s="239">
        <v>162</v>
      </c>
      <c r="AN67" s="240">
        <v>112</v>
      </c>
      <c r="AO67" s="239">
        <v>461</v>
      </c>
      <c r="AP67" s="240">
        <v>10160</v>
      </c>
      <c r="AQ67" s="239">
        <v>1272</v>
      </c>
      <c r="AR67" s="239">
        <v>0</v>
      </c>
      <c r="AS67" s="239">
        <v>26</v>
      </c>
      <c r="AT67" s="239">
        <v>1958</v>
      </c>
      <c r="AU67" s="240">
        <v>225</v>
      </c>
      <c r="AV67" s="239">
        <v>1069</v>
      </c>
      <c r="AW67" s="240">
        <v>567</v>
      </c>
      <c r="AX67" s="239">
        <v>222</v>
      </c>
      <c r="AY67" s="239">
        <v>9</v>
      </c>
      <c r="AZ67" s="239">
        <v>4</v>
      </c>
      <c r="BA67" s="239">
        <v>139</v>
      </c>
      <c r="BB67" s="239">
        <v>1926</v>
      </c>
      <c r="BC67" s="240">
        <v>127</v>
      </c>
      <c r="BD67" s="239">
        <v>1181</v>
      </c>
      <c r="BE67" s="239">
        <v>141</v>
      </c>
      <c r="BF67" s="240">
        <v>550</v>
      </c>
      <c r="BG67" s="242">
        <v>4806</v>
      </c>
      <c r="BH67" s="243">
        <v>3172</v>
      </c>
      <c r="BI67" s="243">
        <v>9401</v>
      </c>
      <c r="BJ67" s="243">
        <v>1180</v>
      </c>
      <c r="BK67" s="243">
        <v>114</v>
      </c>
      <c r="BL67" s="243">
        <v>1369</v>
      </c>
      <c r="BM67" s="243">
        <v>2396</v>
      </c>
      <c r="BN67" s="244">
        <v>4</v>
      </c>
      <c r="BO67" s="243">
        <v>95</v>
      </c>
      <c r="BP67" s="243">
        <v>592</v>
      </c>
      <c r="BQ67" s="243">
        <v>104</v>
      </c>
      <c r="BR67" s="243">
        <v>202</v>
      </c>
      <c r="BS67" s="243">
        <v>165</v>
      </c>
      <c r="BT67" s="244">
        <v>326</v>
      </c>
      <c r="BU67" s="242">
        <v>505</v>
      </c>
      <c r="BV67" s="242">
        <v>764</v>
      </c>
      <c r="BW67" s="243">
        <v>1115</v>
      </c>
      <c r="BX67" s="243">
        <v>20</v>
      </c>
      <c r="BY67" s="244">
        <v>6</v>
      </c>
      <c r="BZ67" s="243">
        <v>43</v>
      </c>
      <c r="CA67" s="243">
        <v>9</v>
      </c>
      <c r="CB67" s="243">
        <v>48</v>
      </c>
      <c r="CC67" s="244">
        <v>106</v>
      </c>
      <c r="CD67" s="243">
        <v>72</v>
      </c>
      <c r="CE67" s="243">
        <v>63</v>
      </c>
      <c r="CF67" s="244">
        <v>70</v>
      </c>
      <c r="CG67" s="245">
        <f t="shared" si="0"/>
        <v>67752</v>
      </c>
      <c r="CH67" s="246">
        <v>3600</v>
      </c>
      <c r="CI67" s="247">
        <v>751</v>
      </c>
      <c r="CJ67" s="247">
        <v>57</v>
      </c>
      <c r="CK67" s="247">
        <v>643</v>
      </c>
      <c r="CL67" s="247">
        <v>-6</v>
      </c>
      <c r="CM67" s="247">
        <v>27166</v>
      </c>
      <c r="CN67" s="248">
        <f t="shared" si="1"/>
        <v>32211</v>
      </c>
      <c r="CO67" s="248">
        <f t="shared" si="2"/>
        <v>99963</v>
      </c>
      <c r="CP67" s="249" t="s">
        <v>338</v>
      </c>
    </row>
    <row r="68" spans="1:94" ht="15" customHeight="1">
      <c r="A68" s="237" t="s">
        <v>339</v>
      </c>
      <c r="B68" s="265" t="s">
        <v>431</v>
      </c>
      <c r="C68" s="239">
        <v>241</v>
      </c>
      <c r="D68" s="239">
        <v>71</v>
      </c>
      <c r="E68" s="240">
        <v>0</v>
      </c>
      <c r="F68" s="239">
        <v>285</v>
      </c>
      <c r="G68" s="239">
        <v>0</v>
      </c>
      <c r="H68" s="239">
        <v>10</v>
      </c>
      <c r="I68" s="239">
        <v>95</v>
      </c>
      <c r="J68" s="240">
        <v>11</v>
      </c>
      <c r="K68" s="239">
        <v>111</v>
      </c>
      <c r="L68" s="239">
        <v>44</v>
      </c>
      <c r="M68" s="239">
        <v>0</v>
      </c>
      <c r="N68" s="239">
        <v>20</v>
      </c>
      <c r="O68" s="239">
        <v>6</v>
      </c>
      <c r="P68" s="239">
        <v>1</v>
      </c>
      <c r="Q68" s="239">
        <v>26</v>
      </c>
      <c r="R68" s="239">
        <v>27</v>
      </c>
      <c r="S68" s="239">
        <v>15</v>
      </c>
      <c r="T68" s="239">
        <v>9</v>
      </c>
      <c r="U68" s="239">
        <v>109</v>
      </c>
      <c r="V68" s="239">
        <v>68</v>
      </c>
      <c r="W68" s="239">
        <v>515</v>
      </c>
      <c r="X68" s="239">
        <v>590</v>
      </c>
      <c r="Y68" s="239">
        <v>144</v>
      </c>
      <c r="Z68" s="239">
        <v>4126</v>
      </c>
      <c r="AA68" s="239">
        <v>2097</v>
      </c>
      <c r="AB68" s="239">
        <v>191</v>
      </c>
      <c r="AC68" s="239">
        <v>1329</v>
      </c>
      <c r="AD68" s="239">
        <v>2121</v>
      </c>
      <c r="AE68" s="239">
        <v>101</v>
      </c>
      <c r="AF68" s="239">
        <v>30</v>
      </c>
      <c r="AG68" s="239">
        <v>41</v>
      </c>
      <c r="AH68" s="240">
        <v>448</v>
      </c>
      <c r="AI68" s="241">
        <v>1125</v>
      </c>
      <c r="AJ68" s="239">
        <v>1709</v>
      </c>
      <c r="AK68" s="240">
        <v>438</v>
      </c>
      <c r="AL68" s="239">
        <v>42323</v>
      </c>
      <c r="AM68" s="239">
        <v>23414</v>
      </c>
      <c r="AN68" s="240">
        <v>8471</v>
      </c>
      <c r="AO68" s="239">
        <v>38</v>
      </c>
      <c r="AP68" s="240">
        <v>1909</v>
      </c>
      <c r="AQ68" s="239">
        <v>873</v>
      </c>
      <c r="AR68" s="239">
        <v>1</v>
      </c>
      <c r="AS68" s="239">
        <v>15</v>
      </c>
      <c r="AT68" s="239">
        <v>220</v>
      </c>
      <c r="AU68" s="240">
        <v>7</v>
      </c>
      <c r="AV68" s="239">
        <v>15</v>
      </c>
      <c r="AW68" s="240">
        <v>26</v>
      </c>
      <c r="AX68" s="239">
        <v>5</v>
      </c>
      <c r="AY68" s="239">
        <v>2</v>
      </c>
      <c r="AZ68" s="239">
        <v>0</v>
      </c>
      <c r="BA68" s="239">
        <v>14</v>
      </c>
      <c r="BB68" s="239">
        <v>171</v>
      </c>
      <c r="BC68" s="240">
        <v>9</v>
      </c>
      <c r="BD68" s="239">
        <v>68</v>
      </c>
      <c r="BE68" s="239">
        <v>18</v>
      </c>
      <c r="BF68" s="240">
        <v>4</v>
      </c>
      <c r="BG68" s="242">
        <v>7273</v>
      </c>
      <c r="BH68" s="243">
        <v>233</v>
      </c>
      <c r="BI68" s="243">
        <v>295</v>
      </c>
      <c r="BJ68" s="243">
        <v>23432</v>
      </c>
      <c r="BK68" s="243">
        <v>1072</v>
      </c>
      <c r="BL68" s="243">
        <v>379</v>
      </c>
      <c r="BM68" s="243">
        <v>797</v>
      </c>
      <c r="BN68" s="244">
        <v>1</v>
      </c>
      <c r="BO68" s="243">
        <v>34</v>
      </c>
      <c r="BP68" s="243">
        <v>702</v>
      </c>
      <c r="BQ68" s="243">
        <v>19</v>
      </c>
      <c r="BR68" s="243">
        <v>62</v>
      </c>
      <c r="BS68" s="243">
        <v>61</v>
      </c>
      <c r="BT68" s="244">
        <v>83</v>
      </c>
      <c r="BU68" s="242">
        <v>72</v>
      </c>
      <c r="BV68" s="242">
        <v>118</v>
      </c>
      <c r="BW68" s="243">
        <v>194</v>
      </c>
      <c r="BX68" s="243">
        <v>2</v>
      </c>
      <c r="BY68" s="244">
        <v>3</v>
      </c>
      <c r="BZ68" s="243">
        <v>9</v>
      </c>
      <c r="CA68" s="243">
        <v>4</v>
      </c>
      <c r="CB68" s="243">
        <v>10</v>
      </c>
      <c r="CC68" s="244">
        <v>26</v>
      </c>
      <c r="CD68" s="243">
        <v>93</v>
      </c>
      <c r="CE68" s="243">
        <v>10</v>
      </c>
      <c r="CF68" s="244">
        <v>5</v>
      </c>
      <c r="CG68" s="245">
        <f t="shared" si="0"/>
        <v>128746</v>
      </c>
      <c r="CH68" s="246">
        <v>2146</v>
      </c>
      <c r="CI68" s="247">
        <v>2368</v>
      </c>
      <c r="CJ68" s="247">
        <v>76</v>
      </c>
      <c r="CK68" s="247">
        <v>5003</v>
      </c>
      <c r="CL68" s="247">
        <v>-612</v>
      </c>
      <c r="CM68" s="247">
        <v>15176</v>
      </c>
      <c r="CN68" s="248">
        <f t="shared" si="1"/>
        <v>24157</v>
      </c>
      <c r="CO68" s="248">
        <f t="shared" si="2"/>
        <v>152903</v>
      </c>
      <c r="CP68" s="249" t="s">
        <v>339</v>
      </c>
    </row>
    <row r="69" spans="1:94" ht="15" customHeight="1">
      <c r="A69" s="237" t="s">
        <v>340</v>
      </c>
      <c r="B69" s="265" t="s">
        <v>432</v>
      </c>
      <c r="C69" s="239">
        <v>231</v>
      </c>
      <c r="D69" s="239">
        <v>19</v>
      </c>
      <c r="E69" s="240">
        <v>1</v>
      </c>
      <c r="F69" s="239">
        <v>56</v>
      </c>
      <c r="G69" s="239">
        <v>0</v>
      </c>
      <c r="H69" s="239">
        <v>10</v>
      </c>
      <c r="I69" s="239">
        <v>85</v>
      </c>
      <c r="J69" s="240">
        <v>7</v>
      </c>
      <c r="K69" s="239">
        <v>82</v>
      </c>
      <c r="L69" s="239">
        <v>39</v>
      </c>
      <c r="M69" s="239">
        <v>6</v>
      </c>
      <c r="N69" s="239">
        <v>188</v>
      </c>
      <c r="O69" s="239">
        <v>7</v>
      </c>
      <c r="P69" s="239">
        <v>1</v>
      </c>
      <c r="Q69" s="239">
        <v>227</v>
      </c>
      <c r="R69" s="239">
        <v>146</v>
      </c>
      <c r="S69" s="239">
        <v>46</v>
      </c>
      <c r="T69" s="239">
        <v>285</v>
      </c>
      <c r="U69" s="239">
        <v>1027</v>
      </c>
      <c r="V69" s="239">
        <v>222</v>
      </c>
      <c r="W69" s="239">
        <v>826</v>
      </c>
      <c r="X69" s="239">
        <v>240</v>
      </c>
      <c r="Y69" s="239">
        <v>75</v>
      </c>
      <c r="Z69" s="239">
        <v>392</v>
      </c>
      <c r="AA69" s="239">
        <v>1788</v>
      </c>
      <c r="AB69" s="239">
        <v>423</v>
      </c>
      <c r="AC69" s="239">
        <v>513</v>
      </c>
      <c r="AD69" s="239">
        <v>3098</v>
      </c>
      <c r="AE69" s="239">
        <v>384</v>
      </c>
      <c r="AF69" s="239">
        <v>35</v>
      </c>
      <c r="AG69" s="239">
        <v>92</v>
      </c>
      <c r="AH69" s="240">
        <v>151</v>
      </c>
      <c r="AI69" s="241">
        <v>527</v>
      </c>
      <c r="AJ69" s="239">
        <v>132</v>
      </c>
      <c r="AK69" s="240">
        <v>76</v>
      </c>
      <c r="AL69" s="239">
        <v>1867</v>
      </c>
      <c r="AM69" s="239">
        <v>1829</v>
      </c>
      <c r="AN69" s="240">
        <v>786</v>
      </c>
      <c r="AO69" s="239">
        <v>30</v>
      </c>
      <c r="AP69" s="240">
        <v>771</v>
      </c>
      <c r="AQ69" s="239">
        <v>152</v>
      </c>
      <c r="AR69" s="239">
        <v>0</v>
      </c>
      <c r="AS69" s="239">
        <v>3</v>
      </c>
      <c r="AT69" s="239">
        <v>127</v>
      </c>
      <c r="AU69" s="240">
        <v>35</v>
      </c>
      <c r="AV69" s="239">
        <v>30</v>
      </c>
      <c r="AW69" s="240">
        <v>242</v>
      </c>
      <c r="AX69" s="239">
        <v>18</v>
      </c>
      <c r="AY69" s="239">
        <v>2</v>
      </c>
      <c r="AZ69" s="239">
        <v>2</v>
      </c>
      <c r="BA69" s="239">
        <v>730</v>
      </c>
      <c r="BB69" s="239">
        <v>456</v>
      </c>
      <c r="BC69" s="240">
        <v>29</v>
      </c>
      <c r="BD69" s="239">
        <v>313</v>
      </c>
      <c r="BE69" s="239">
        <v>115</v>
      </c>
      <c r="BF69" s="240">
        <v>14</v>
      </c>
      <c r="BG69" s="242">
        <v>616</v>
      </c>
      <c r="BH69" s="243">
        <v>314</v>
      </c>
      <c r="BI69" s="243">
        <v>215</v>
      </c>
      <c r="BJ69" s="243">
        <v>1174</v>
      </c>
      <c r="BK69" s="243">
        <v>733</v>
      </c>
      <c r="BL69" s="243">
        <v>85</v>
      </c>
      <c r="BM69" s="243">
        <v>151</v>
      </c>
      <c r="BN69" s="244">
        <v>11</v>
      </c>
      <c r="BO69" s="243">
        <v>14</v>
      </c>
      <c r="BP69" s="243">
        <v>63</v>
      </c>
      <c r="BQ69" s="243">
        <v>8</v>
      </c>
      <c r="BR69" s="243">
        <v>12</v>
      </c>
      <c r="BS69" s="243">
        <v>36</v>
      </c>
      <c r="BT69" s="244">
        <v>34</v>
      </c>
      <c r="BU69" s="242">
        <v>124</v>
      </c>
      <c r="BV69" s="242">
        <v>189</v>
      </c>
      <c r="BW69" s="243">
        <v>363</v>
      </c>
      <c r="BX69" s="243">
        <v>5</v>
      </c>
      <c r="BY69" s="244">
        <v>3</v>
      </c>
      <c r="BZ69" s="243">
        <v>5</v>
      </c>
      <c r="CA69" s="243">
        <v>26</v>
      </c>
      <c r="CB69" s="243">
        <v>8</v>
      </c>
      <c r="CC69" s="244">
        <v>16</v>
      </c>
      <c r="CD69" s="243">
        <v>37</v>
      </c>
      <c r="CE69" s="243">
        <v>46</v>
      </c>
      <c r="CF69" s="244">
        <v>17</v>
      </c>
      <c r="CG69" s="245">
        <f t="shared" si="0"/>
        <v>23293</v>
      </c>
      <c r="CH69" s="246">
        <v>2398</v>
      </c>
      <c r="CI69" s="247">
        <v>3272</v>
      </c>
      <c r="CJ69" s="247">
        <v>27</v>
      </c>
      <c r="CK69" s="247">
        <v>22715</v>
      </c>
      <c r="CL69" s="247">
        <v>166</v>
      </c>
      <c r="CM69" s="247">
        <v>12945</v>
      </c>
      <c r="CN69" s="248">
        <f t="shared" si="1"/>
        <v>41523</v>
      </c>
      <c r="CO69" s="248">
        <f t="shared" si="2"/>
        <v>64816</v>
      </c>
      <c r="CP69" s="249" t="s">
        <v>340</v>
      </c>
    </row>
    <row r="70" spans="1:94" ht="15" customHeight="1">
      <c r="A70" s="237" t="s">
        <v>341</v>
      </c>
      <c r="B70" s="265" t="s">
        <v>433</v>
      </c>
      <c r="C70" s="239">
        <v>75</v>
      </c>
      <c r="D70" s="239">
        <v>31</v>
      </c>
      <c r="E70" s="240">
        <v>1</v>
      </c>
      <c r="F70" s="239">
        <v>22</v>
      </c>
      <c r="G70" s="239">
        <v>0</v>
      </c>
      <c r="H70" s="239">
        <v>0</v>
      </c>
      <c r="I70" s="239">
        <v>59</v>
      </c>
      <c r="J70" s="240">
        <v>3</v>
      </c>
      <c r="K70" s="239">
        <v>1740</v>
      </c>
      <c r="L70" s="239">
        <v>2038</v>
      </c>
      <c r="M70" s="239">
        <v>108</v>
      </c>
      <c r="N70" s="239">
        <v>10</v>
      </c>
      <c r="O70" s="239">
        <v>41</v>
      </c>
      <c r="P70" s="239">
        <v>2</v>
      </c>
      <c r="Q70" s="239">
        <v>90</v>
      </c>
      <c r="R70" s="239">
        <v>30</v>
      </c>
      <c r="S70" s="239">
        <v>50</v>
      </c>
      <c r="T70" s="239">
        <v>15</v>
      </c>
      <c r="U70" s="239">
        <v>242</v>
      </c>
      <c r="V70" s="239">
        <v>1559</v>
      </c>
      <c r="W70" s="239">
        <v>196</v>
      </c>
      <c r="X70" s="239">
        <v>144</v>
      </c>
      <c r="Y70" s="239">
        <v>64</v>
      </c>
      <c r="Z70" s="239">
        <v>267</v>
      </c>
      <c r="AA70" s="239">
        <v>148</v>
      </c>
      <c r="AB70" s="239">
        <v>166</v>
      </c>
      <c r="AC70" s="239">
        <v>181</v>
      </c>
      <c r="AD70" s="239">
        <v>1129</v>
      </c>
      <c r="AE70" s="239">
        <v>39</v>
      </c>
      <c r="AF70" s="239">
        <v>99</v>
      </c>
      <c r="AG70" s="239">
        <v>141</v>
      </c>
      <c r="AH70" s="240">
        <v>145</v>
      </c>
      <c r="AI70" s="241">
        <v>367</v>
      </c>
      <c r="AJ70" s="239">
        <v>19</v>
      </c>
      <c r="AK70" s="240">
        <v>92</v>
      </c>
      <c r="AL70" s="239">
        <v>1202</v>
      </c>
      <c r="AM70" s="239">
        <v>553</v>
      </c>
      <c r="AN70" s="240">
        <v>511</v>
      </c>
      <c r="AO70" s="239">
        <v>2643</v>
      </c>
      <c r="AP70" s="240">
        <v>16721</v>
      </c>
      <c r="AQ70" s="239">
        <v>254</v>
      </c>
      <c r="AR70" s="239">
        <v>11</v>
      </c>
      <c r="AS70" s="239">
        <v>56</v>
      </c>
      <c r="AT70" s="239">
        <v>503</v>
      </c>
      <c r="AU70" s="240">
        <v>53</v>
      </c>
      <c r="AV70" s="239">
        <v>438</v>
      </c>
      <c r="AW70" s="240">
        <v>859</v>
      </c>
      <c r="AX70" s="239">
        <v>815</v>
      </c>
      <c r="AY70" s="239">
        <v>395</v>
      </c>
      <c r="AZ70" s="239">
        <v>221</v>
      </c>
      <c r="BA70" s="239">
        <v>1415</v>
      </c>
      <c r="BB70" s="239">
        <v>612</v>
      </c>
      <c r="BC70" s="240">
        <v>124</v>
      </c>
      <c r="BD70" s="239">
        <v>2953</v>
      </c>
      <c r="BE70" s="239">
        <v>374</v>
      </c>
      <c r="BF70" s="240">
        <v>203</v>
      </c>
      <c r="BG70" s="242">
        <v>2084</v>
      </c>
      <c r="BH70" s="243">
        <v>877</v>
      </c>
      <c r="BI70" s="243">
        <v>1091</v>
      </c>
      <c r="BJ70" s="243">
        <v>1714</v>
      </c>
      <c r="BK70" s="243">
        <v>33</v>
      </c>
      <c r="BL70" s="243">
        <v>31789</v>
      </c>
      <c r="BM70" s="243">
        <v>1104</v>
      </c>
      <c r="BN70" s="244">
        <v>0</v>
      </c>
      <c r="BO70" s="243">
        <v>57</v>
      </c>
      <c r="BP70" s="243">
        <v>358</v>
      </c>
      <c r="BQ70" s="243">
        <v>441</v>
      </c>
      <c r="BR70" s="243">
        <v>166</v>
      </c>
      <c r="BS70" s="243">
        <v>107</v>
      </c>
      <c r="BT70" s="244">
        <v>227</v>
      </c>
      <c r="BU70" s="242">
        <v>371</v>
      </c>
      <c r="BV70" s="242">
        <v>546</v>
      </c>
      <c r="BW70" s="243">
        <v>238</v>
      </c>
      <c r="BX70" s="243">
        <v>0</v>
      </c>
      <c r="BY70" s="244">
        <v>0</v>
      </c>
      <c r="BZ70" s="243">
        <v>258</v>
      </c>
      <c r="CA70" s="243">
        <v>104</v>
      </c>
      <c r="CB70" s="243">
        <v>545</v>
      </c>
      <c r="CC70" s="244">
        <v>227</v>
      </c>
      <c r="CD70" s="243">
        <v>56</v>
      </c>
      <c r="CE70" s="243">
        <v>55</v>
      </c>
      <c r="CF70" s="244">
        <v>70</v>
      </c>
      <c r="CG70" s="245">
        <f t="shared" si="0"/>
        <v>82747</v>
      </c>
      <c r="CH70" s="246">
        <v>380</v>
      </c>
      <c r="CI70" s="247">
        <v>27</v>
      </c>
      <c r="CJ70" s="247">
        <v>2</v>
      </c>
      <c r="CK70" s="247">
        <v>259</v>
      </c>
      <c r="CL70" s="247">
        <v>25</v>
      </c>
      <c r="CM70" s="247">
        <v>9842</v>
      </c>
      <c r="CN70" s="248">
        <f t="shared" si="1"/>
        <v>10535</v>
      </c>
      <c r="CO70" s="248">
        <f t="shared" si="2"/>
        <v>93282</v>
      </c>
      <c r="CP70" s="249" t="s">
        <v>341</v>
      </c>
    </row>
    <row r="71" spans="1:94" ht="15" customHeight="1">
      <c r="A71" s="237" t="s">
        <v>342</v>
      </c>
      <c r="B71" s="265" t="s">
        <v>434</v>
      </c>
      <c r="C71" s="239">
        <v>563</v>
      </c>
      <c r="D71" s="239">
        <v>399</v>
      </c>
      <c r="E71" s="240">
        <v>0</v>
      </c>
      <c r="F71" s="239">
        <v>26</v>
      </c>
      <c r="G71" s="239">
        <v>0</v>
      </c>
      <c r="H71" s="239">
        <v>35</v>
      </c>
      <c r="I71" s="239">
        <v>251</v>
      </c>
      <c r="J71" s="240">
        <v>0</v>
      </c>
      <c r="K71" s="239">
        <v>888</v>
      </c>
      <c r="L71" s="239">
        <v>412</v>
      </c>
      <c r="M71" s="239">
        <v>0</v>
      </c>
      <c r="N71" s="239">
        <v>258</v>
      </c>
      <c r="O71" s="239">
        <v>599</v>
      </c>
      <c r="P71" s="239">
        <v>9</v>
      </c>
      <c r="Q71" s="239">
        <v>48</v>
      </c>
      <c r="R71" s="239">
        <v>69</v>
      </c>
      <c r="S71" s="239">
        <v>68</v>
      </c>
      <c r="T71" s="239">
        <v>70</v>
      </c>
      <c r="U71" s="239">
        <v>664</v>
      </c>
      <c r="V71" s="239">
        <v>333</v>
      </c>
      <c r="W71" s="239">
        <v>1090</v>
      </c>
      <c r="X71" s="239">
        <v>381</v>
      </c>
      <c r="Y71" s="239">
        <v>116</v>
      </c>
      <c r="Z71" s="239">
        <v>770</v>
      </c>
      <c r="AA71" s="239">
        <v>2276</v>
      </c>
      <c r="AB71" s="239">
        <v>2156</v>
      </c>
      <c r="AC71" s="239">
        <v>3308</v>
      </c>
      <c r="AD71" s="239">
        <v>1206</v>
      </c>
      <c r="AE71" s="239">
        <v>31</v>
      </c>
      <c r="AF71" s="239">
        <v>77</v>
      </c>
      <c r="AG71" s="239">
        <v>438</v>
      </c>
      <c r="AH71" s="240">
        <v>377</v>
      </c>
      <c r="AI71" s="241">
        <v>620</v>
      </c>
      <c r="AJ71" s="239">
        <v>563</v>
      </c>
      <c r="AK71" s="240">
        <v>1676</v>
      </c>
      <c r="AL71" s="239">
        <v>2315</v>
      </c>
      <c r="AM71" s="239">
        <v>159</v>
      </c>
      <c r="AN71" s="240">
        <v>1506</v>
      </c>
      <c r="AO71" s="239">
        <v>548</v>
      </c>
      <c r="AP71" s="240">
        <v>8219</v>
      </c>
      <c r="AQ71" s="239">
        <v>66</v>
      </c>
      <c r="AR71" s="239">
        <v>0</v>
      </c>
      <c r="AS71" s="239">
        <v>3</v>
      </c>
      <c r="AT71" s="239">
        <v>955</v>
      </c>
      <c r="AU71" s="240">
        <v>9</v>
      </c>
      <c r="AV71" s="239">
        <v>31</v>
      </c>
      <c r="AW71" s="240">
        <v>51</v>
      </c>
      <c r="AX71" s="239">
        <v>262</v>
      </c>
      <c r="AY71" s="239">
        <v>1</v>
      </c>
      <c r="AZ71" s="239">
        <v>70</v>
      </c>
      <c r="BA71" s="239">
        <v>287</v>
      </c>
      <c r="BB71" s="239">
        <v>1548</v>
      </c>
      <c r="BC71" s="240">
        <v>14</v>
      </c>
      <c r="BD71" s="239">
        <v>1425</v>
      </c>
      <c r="BE71" s="239">
        <v>114</v>
      </c>
      <c r="BF71" s="240">
        <v>37</v>
      </c>
      <c r="BG71" s="242">
        <v>3884</v>
      </c>
      <c r="BH71" s="243">
        <v>462</v>
      </c>
      <c r="BI71" s="243">
        <v>561</v>
      </c>
      <c r="BJ71" s="243">
        <v>3874</v>
      </c>
      <c r="BK71" s="243">
        <v>162</v>
      </c>
      <c r="BL71" s="243">
        <v>1297</v>
      </c>
      <c r="BM71" s="243">
        <v>11401</v>
      </c>
      <c r="BN71" s="244">
        <v>0</v>
      </c>
      <c r="BO71" s="243">
        <v>98</v>
      </c>
      <c r="BP71" s="243">
        <v>317</v>
      </c>
      <c r="BQ71" s="243">
        <v>90</v>
      </c>
      <c r="BR71" s="243">
        <v>259</v>
      </c>
      <c r="BS71" s="243">
        <v>698</v>
      </c>
      <c r="BT71" s="244">
        <v>527</v>
      </c>
      <c r="BU71" s="242">
        <v>7709</v>
      </c>
      <c r="BV71" s="242">
        <v>909</v>
      </c>
      <c r="BW71" s="243">
        <v>665</v>
      </c>
      <c r="BX71" s="243">
        <v>113</v>
      </c>
      <c r="BY71" s="244">
        <v>20</v>
      </c>
      <c r="BZ71" s="243">
        <v>271</v>
      </c>
      <c r="CA71" s="243">
        <v>1</v>
      </c>
      <c r="CB71" s="243">
        <v>31</v>
      </c>
      <c r="CC71" s="244">
        <v>1075</v>
      </c>
      <c r="CD71" s="243">
        <v>174</v>
      </c>
      <c r="CE71" s="243">
        <v>126</v>
      </c>
      <c r="CF71" s="244">
        <v>25</v>
      </c>
      <c r="CG71" s="245">
        <f t="shared" si="0"/>
        <v>72146</v>
      </c>
      <c r="CH71" s="246">
        <v>1817</v>
      </c>
      <c r="CI71" s="247">
        <v>465</v>
      </c>
      <c r="CJ71" s="247">
        <v>189</v>
      </c>
      <c r="CK71" s="247">
        <v>431</v>
      </c>
      <c r="CL71" s="247">
        <v>-124</v>
      </c>
      <c r="CM71" s="247">
        <v>2564</v>
      </c>
      <c r="CN71" s="248">
        <f t="shared" si="1"/>
        <v>5342</v>
      </c>
      <c r="CO71" s="248">
        <f t="shared" si="2"/>
        <v>77488</v>
      </c>
      <c r="CP71" s="249" t="s">
        <v>342</v>
      </c>
    </row>
    <row r="72" spans="1:94" ht="15" customHeight="1">
      <c r="A72" s="250" t="s">
        <v>343</v>
      </c>
      <c r="B72" s="251" t="s">
        <v>435</v>
      </c>
      <c r="C72" s="253">
        <v>3620</v>
      </c>
      <c r="D72" s="253">
        <v>2</v>
      </c>
      <c r="E72" s="254">
        <v>0</v>
      </c>
      <c r="F72" s="253">
        <v>1</v>
      </c>
      <c r="G72" s="253">
        <v>0</v>
      </c>
      <c r="H72" s="253">
        <v>0</v>
      </c>
      <c r="I72" s="253">
        <v>0</v>
      </c>
      <c r="J72" s="254">
        <v>0</v>
      </c>
      <c r="K72" s="253">
        <v>66</v>
      </c>
      <c r="L72" s="253">
        <v>3</v>
      </c>
      <c r="M72" s="253">
        <v>0</v>
      </c>
      <c r="N72" s="253">
        <v>3</v>
      </c>
      <c r="O72" s="253">
        <v>1</v>
      </c>
      <c r="P72" s="253">
        <v>0</v>
      </c>
      <c r="Q72" s="253">
        <v>3</v>
      </c>
      <c r="R72" s="253">
        <v>3</v>
      </c>
      <c r="S72" s="253">
        <v>2</v>
      </c>
      <c r="T72" s="253">
        <v>1</v>
      </c>
      <c r="U72" s="253">
        <v>6</v>
      </c>
      <c r="V72" s="253">
        <v>4</v>
      </c>
      <c r="W72" s="253">
        <v>10</v>
      </c>
      <c r="X72" s="253">
        <v>4</v>
      </c>
      <c r="Y72" s="253">
        <v>4</v>
      </c>
      <c r="Z72" s="253">
        <v>11</v>
      </c>
      <c r="AA72" s="253">
        <v>10</v>
      </c>
      <c r="AB72" s="253">
        <v>8</v>
      </c>
      <c r="AC72" s="253">
        <v>9</v>
      </c>
      <c r="AD72" s="253">
        <v>41</v>
      </c>
      <c r="AE72" s="253">
        <v>2</v>
      </c>
      <c r="AF72" s="253">
        <v>2</v>
      </c>
      <c r="AG72" s="253">
        <v>2</v>
      </c>
      <c r="AH72" s="254">
        <v>1</v>
      </c>
      <c r="AI72" s="255">
        <v>4</v>
      </c>
      <c r="AJ72" s="253">
        <v>1</v>
      </c>
      <c r="AK72" s="254">
        <v>2</v>
      </c>
      <c r="AL72" s="253">
        <v>3</v>
      </c>
      <c r="AM72" s="253">
        <v>3</v>
      </c>
      <c r="AN72" s="254">
        <v>4</v>
      </c>
      <c r="AO72" s="253">
        <v>3</v>
      </c>
      <c r="AP72" s="254">
        <v>20</v>
      </c>
      <c r="AQ72" s="253">
        <v>6</v>
      </c>
      <c r="AR72" s="253">
        <v>0</v>
      </c>
      <c r="AS72" s="253">
        <v>0</v>
      </c>
      <c r="AT72" s="253">
        <v>3</v>
      </c>
      <c r="AU72" s="254">
        <v>0</v>
      </c>
      <c r="AV72" s="253">
        <v>1</v>
      </c>
      <c r="AW72" s="254">
        <v>3</v>
      </c>
      <c r="AX72" s="253">
        <v>1</v>
      </c>
      <c r="AY72" s="253">
        <v>0</v>
      </c>
      <c r="AZ72" s="253">
        <v>0</v>
      </c>
      <c r="BA72" s="253">
        <v>1</v>
      </c>
      <c r="BB72" s="253">
        <v>1</v>
      </c>
      <c r="BC72" s="254">
        <v>0</v>
      </c>
      <c r="BD72" s="253">
        <v>1</v>
      </c>
      <c r="BE72" s="253">
        <v>0</v>
      </c>
      <c r="BF72" s="254">
        <v>0</v>
      </c>
      <c r="BG72" s="256">
        <v>6</v>
      </c>
      <c r="BH72" s="257">
        <v>1</v>
      </c>
      <c r="BI72" s="257">
        <v>0</v>
      </c>
      <c r="BJ72" s="257">
        <v>2</v>
      </c>
      <c r="BK72" s="257">
        <v>1</v>
      </c>
      <c r="BL72" s="257">
        <v>0</v>
      </c>
      <c r="BM72" s="257">
        <v>1</v>
      </c>
      <c r="BN72" s="258">
        <v>5</v>
      </c>
      <c r="BO72" s="257">
        <v>1</v>
      </c>
      <c r="BP72" s="257">
        <v>0</v>
      </c>
      <c r="BQ72" s="257">
        <v>1</v>
      </c>
      <c r="BR72" s="257">
        <v>0</v>
      </c>
      <c r="BS72" s="257">
        <v>0</v>
      </c>
      <c r="BT72" s="258">
        <v>5</v>
      </c>
      <c r="BU72" s="256">
        <v>0</v>
      </c>
      <c r="BV72" s="256">
        <v>0</v>
      </c>
      <c r="BW72" s="257">
        <v>3</v>
      </c>
      <c r="BX72" s="257">
        <v>0</v>
      </c>
      <c r="BY72" s="258">
        <v>0</v>
      </c>
      <c r="BZ72" s="257">
        <v>0</v>
      </c>
      <c r="CA72" s="257">
        <v>13</v>
      </c>
      <c r="CB72" s="257">
        <v>0</v>
      </c>
      <c r="CC72" s="258">
        <v>0</v>
      </c>
      <c r="CD72" s="257">
        <v>0</v>
      </c>
      <c r="CE72" s="257">
        <v>0</v>
      </c>
      <c r="CF72" s="258">
        <v>0</v>
      </c>
      <c r="CG72" s="259">
        <f t="shared" si="0"/>
        <v>3915</v>
      </c>
      <c r="CH72" s="260">
        <v>1243</v>
      </c>
      <c r="CI72" s="261">
        <v>6</v>
      </c>
      <c r="CJ72" s="261">
        <v>0</v>
      </c>
      <c r="CK72" s="261">
        <v>42</v>
      </c>
      <c r="CL72" s="261">
        <v>0</v>
      </c>
      <c r="CM72" s="261">
        <v>11</v>
      </c>
      <c r="CN72" s="262">
        <f t="shared" si="1"/>
        <v>1302</v>
      </c>
      <c r="CO72" s="262">
        <f t="shared" si="2"/>
        <v>5217</v>
      </c>
      <c r="CP72" s="263" t="s">
        <v>343</v>
      </c>
    </row>
    <row r="73" spans="1:94" ht="15" customHeight="1">
      <c r="A73" s="237" t="s">
        <v>344</v>
      </c>
      <c r="B73" s="238" t="s">
        <v>436</v>
      </c>
      <c r="C73" s="239">
        <v>111</v>
      </c>
      <c r="D73" s="239">
        <v>23</v>
      </c>
      <c r="E73" s="240">
        <v>1</v>
      </c>
      <c r="F73" s="239">
        <v>196</v>
      </c>
      <c r="G73" s="239">
        <v>1</v>
      </c>
      <c r="H73" s="239">
        <v>0</v>
      </c>
      <c r="I73" s="239">
        <v>29</v>
      </c>
      <c r="J73" s="240">
        <v>1</v>
      </c>
      <c r="K73" s="239">
        <v>1377</v>
      </c>
      <c r="L73" s="239">
        <v>380</v>
      </c>
      <c r="M73" s="239">
        <v>164</v>
      </c>
      <c r="N73" s="239">
        <v>60</v>
      </c>
      <c r="O73" s="239">
        <v>53</v>
      </c>
      <c r="P73" s="239">
        <v>9</v>
      </c>
      <c r="Q73" s="239">
        <v>274</v>
      </c>
      <c r="R73" s="239">
        <v>168</v>
      </c>
      <c r="S73" s="239">
        <v>226</v>
      </c>
      <c r="T73" s="239">
        <v>70</v>
      </c>
      <c r="U73" s="239">
        <v>501</v>
      </c>
      <c r="V73" s="239">
        <v>163</v>
      </c>
      <c r="W73" s="239">
        <v>177</v>
      </c>
      <c r="X73" s="239">
        <v>141</v>
      </c>
      <c r="Y73" s="239">
        <v>193</v>
      </c>
      <c r="Z73" s="239">
        <v>415</v>
      </c>
      <c r="AA73" s="239">
        <v>992</v>
      </c>
      <c r="AB73" s="239">
        <v>384</v>
      </c>
      <c r="AC73" s="239">
        <v>1657</v>
      </c>
      <c r="AD73" s="239">
        <v>878</v>
      </c>
      <c r="AE73" s="239">
        <v>14</v>
      </c>
      <c r="AF73" s="239">
        <v>155</v>
      </c>
      <c r="AG73" s="239">
        <v>215</v>
      </c>
      <c r="AH73" s="240">
        <v>416</v>
      </c>
      <c r="AI73" s="241">
        <v>273</v>
      </c>
      <c r="AJ73" s="239">
        <v>81</v>
      </c>
      <c r="AK73" s="240">
        <v>187</v>
      </c>
      <c r="AL73" s="239">
        <v>1437</v>
      </c>
      <c r="AM73" s="239">
        <v>3515</v>
      </c>
      <c r="AN73" s="240">
        <v>2119</v>
      </c>
      <c r="AO73" s="239">
        <v>1081</v>
      </c>
      <c r="AP73" s="240">
        <v>8131</v>
      </c>
      <c r="AQ73" s="239">
        <v>6102</v>
      </c>
      <c r="AR73" s="239">
        <v>45</v>
      </c>
      <c r="AS73" s="239">
        <v>1518</v>
      </c>
      <c r="AT73" s="239">
        <v>877</v>
      </c>
      <c r="AU73" s="240">
        <v>165</v>
      </c>
      <c r="AV73" s="239">
        <v>314</v>
      </c>
      <c r="AW73" s="240">
        <v>895</v>
      </c>
      <c r="AX73" s="239">
        <v>95</v>
      </c>
      <c r="AY73" s="239">
        <v>814</v>
      </c>
      <c r="AZ73" s="239">
        <v>106</v>
      </c>
      <c r="BA73" s="239">
        <v>662</v>
      </c>
      <c r="BB73" s="239">
        <v>1432</v>
      </c>
      <c r="BC73" s="240">
        <v>55</v>
      </c>
      <c r="BD73" s="239">
        <v>129</v>
      </c>
      <c r="BE73" s="239">
        <v>214</v>
      </c>
      <c r="BF73" s="240">
        <v>97</v>
      </c>
      <c r="BG73" s="242">
        <v>1718</v>
      </c>
      <c r="BH73" s="243">
        <v>264</v>
      </c>
      <c r="BI73" s="243">
        <v>320</v>
      </c>
      <c r="BJ73" s="243">
        <v>333</v>
      </c>
      <c r="BK73" s="243">
        <v>26</v>
      </c>
      <c r="BL73" s="243">
        <v>783</v>
      </c>
      <c r="BM73" s="243">
        <v>519</v>
      </c>
      <c r="BN73" s="244">
        <v>82</v>
      </c>
      <c r="BO73" s="243">
        <v>686</v>
      </c>
      <c r="BP73" s="243">
        <v>26</v>
      </c>
      <c r="BQ73" s="243">
        <v>20</v>
      </c>
      <c r="BR73" s="243">
        <v>203</v>
      </c>
      <c r="BS73" s="243">
        <v>284</v>
      </c>
      <c r="BT73" s="244">
        <v>74</v>
      </c>
      <c r="BU73" s="242">
        <v>384</v>
      </c>
      <c r="BV73" s="242">
        <v>140</v>
      </c>
      <c r="BW73" s="243">
        <v>826</v>
      </c>
      <c r="BX73" s="243">
        <v>10</v>
      </c>
      <c r="BY73" s="244">
        <v>3</v>
      </c>
      <c r="BZ73" s="243">
        <v>61</v>
      </c>
      <c r="CA73" s="243">
        <v>38</v>
      </c>
      <c r="CB73" s="243">
        <v>1267</v>
      </c>
      <c r="CC73" s="244">
        <v>76</v>
      </c>
      <c r="CD73" s="243">
        <v>25</v>
      </c>
      <c r="CE73" s="243">
        <v>63</v>
      </c>
      <c r="CF73" s="244">
        <v>173</v>
      </c>
      <c r="CG73" s="245">
        <f t="shared" ref="CG73:CG104" si="3">SUM(C73:CF73)</f>
        <v>48192</v>
      </c>
      <c r="CH73" s="246">
        <v>5096</v>
      </c>
      <c r="CI73" s="247">
        <v>39</v>
      </c>
      <c r="CJ73" s="247">
        <v>1</v>
      </c>
      <c r="CK73" s="247">
        <v>140</v>
      </c>
      <c r="CL73" s="247">
        <v>1</v>
      </c>
      <c r="CM73" s="247">
        <v>9937</v>
      </c>
      <c r="CN73" s="248">
        <f t="shared" si="1"/>
        <v>15214</v>
      </c>
      <c r="CO73" s="248">
        <f t="shared" si="2"/>
        <v>63406</v>
      </c>
      <c r="CP73" s="249" t="s">
        <v>344</v>
      </c>
    </row>
    <row r="74" spans="1:94" ht="15" customHeight="1">
      <c r="A74" s="237" t="s">
        <v>345</v>
      </c>
      <c r="B74" s="238" t="s">
        <v>437</v>
      </c>
      <c r="C74" s="239">
        <v>107</v>
      </c>
      <c r="D74" s="239">
        <v>3</v>
      </c>
      <c r="E74" s="240">
        <v>4</v>
      </c>
      <c r="F74" s="239">
        <v>0</v>
      </c>
      <c r="G74" s="239">
        <v>0</v>
      </c>
      <c r="H74" s="239">
        <v>0</v>
      </c>
      <c r="I74" s="239">
        <v>4</v>
      </c>
      <c r="J74" s="240">
        <v>0</v>
      </c>
      <c r="K74" s="239">
        <v>440</v>
      </c>
      <c r="L74" s="239">
        <v>69</v>
      </c>
      <c r="M74" s="239">
        <v>27</v>
      </c>
      <c r="N74" s="239">
        <v>22</v>
      </c>
      <c r="O74" s="239">
        <v>2</v>
      </c>
      <c r="P74" s="239">
        <v>2</v>
      </c>
      <c r="Q74" s="239">
        <v>35</v>
      </c>
      <c r="R74" s="239">
        <v>34</v>
      </c>
      <c r="S74" s="239">
        <v>38</v>
      </c>
      <c r="T74" s="239">
        <v>4</v>
      </c>
      <c r="U74" s="239">
        <v>92</v>
      </c>
      <c r="V74" s="239">
        <v>23</v>
      </c>
      <c r="W74" s="239">
        <v>805</v>
      </c>
      <c r="X74" s="239">
        <v>95</v>
      </c>
      <c r="Y74" s="239">
        <v>384</v>
      </c>
      <c r="Z74" s="239">
        <v>864</v>
      </c>
      <c r="AA74" s="239">
        <v>1709</v>
      </c>
      <c r="AB74" s="239">
        <v>421</v>
      </c>
      <c r="AC74" s="239">
        <v>1265</v>
      </c>
      <c r="AD74" s="239">
        <v>2111</v>
      </c>
      <c r="AE74" s="239">
        <v>193</v>
      </c>
      <c r="AF74" s="239">
        <v>41</v>
      </c>
      <c r="AG74" s="239">
        <v>306</v>
      </c>
      <c r="AH74" s="240">
        <v>113</v>
      </c>
      <c r="AI74" s="241">
        <v>9</v>
      </c>
      <c r="AJ74" s="239">
        <v>5</v>
      </c>
      <c r="AK74" s="240">
        <v>40</v>
      </c>
      <c r="AL74" s="239">
        <v>223</v>
      </c>
      <c r="AM74" s="239">
        <v>19</v>
      </c>
      <c r="AN74" s="240">
        <v>22</v>
      </c>
      <c r="AO74" s="239">
        <v>22</v>
      </c>
      <c r="AP74" s="240">
        <v>1043</v>
      </c>
      <c r="AQ74" s="239">
        <v>107</v>
      </c>
      <c r="AR74" s="239">
        <v>0</v>
      </c>
      <c r="AS74" s="239">
        <v>58</v>
      </c>
      <c r="AT74" s="239">
        <v>236</v>
      </c>
      <c r="AU74" s="240">
        <v>52</v>
      </c>
      <c r="AV74" s="239">
        <v>43</v>
      </c>
      <c r="AW74" s="240">
        <v>31</v>
      </c>
      <c r="AX74" s="239">
        <v>7</v>
      </c>
      <c r="AY74" s="239">
        <v>9</v>
      </c>
      <c r="AZ74" s="239">
        <v>0</v>
      </c>
      <c r="BA74" s="239">
        <v>165</v>
      </c>
      <c r="BB74" s="239">
        <v>581</v>
      </c>
      <c r="BC74" s="240">
        <v>8</v>
      </c>
      <c r="BD74" s="239">
        <v>9</v>
      </c>
      <c r="BE74" s="239">
        <v>1</v>
      </c>
      <c r="BF74" s="240">
        <v>0</v>
      </c>
      <c r="BG74" s="242">
        <v>31</v>
      </c>
      <c r="BH74" s="243">
        <v>38</v>
      </c>
      <c r="BI74" s="243">
        <v>50</v>
      </c>
      <c r="BJ74" s="243">
        <v>43</v>
      </c>
      <c r="BK74" s="243">
        <v>8</v>
      </c>
      <c r="BL74" s="243">
        <v>26</v>
      </c>
      <c r="BM74" s="243">
        <v>20</v>
      </c>
      <c r="BN74" s="244">
        <v>0</v>
      </c>
      <c r="BO74" s="243">
        <v>11</v>
      </c>
      <c r="BP74" s="243">
        <v>313</v>
      </c>
      <c r="BQ74" s="243">
        <v>6</v>
      </c>
      <c r="BR74" s="243">
        <v>1052</v>
      </c>
      <c r="BS74" s="243">
        <v>91</v>
      </c>
      <c r="BT74" s="244">
        <v>77</v>
      </c>
      <c r="BU74" s="242">
        <v>36</v>
      </c>
      <c r="BV74" s="242">
        <v>46</v>
      </c>
      <c r="BW74" s="243">
        <v>10</v>
      </c>
      <c r="BX74" s="243">
        <v>0</v>
      </c>
      <c r="BY74" s="244">
        <v>0</v>
      </c>
      <c r="BZ74" s="243">
        <v>0</v>
      </c>
      <c r="CA74" s="243">
        <v>0</v>
      </c>
      <c r="CB74" s="243">
        <v>1</v>
      </c>
      <c r="CC74" s="244">
        <v>52</v>
      </c>
      <c r="CD74" s="243">
        <v>0</v>
      </c>
      <c r="CE74" s="243">
        <v>97</v>
      </c>
      <c r="CF74" s="244">
        <v>12</v>
      </c>
      <c r="CG74" s="245">
        <f t="shared" si="3"/>
        <v>13923</v>
      </c>
      <c r="CH74" s="246">
        <v>247</v>
      </c>
      <c r="CI74" s="247">
        <v>6</v>
      </c>
      <c r="CJ74" s="247">
        <v>14</v>
      </c>
      <c r="CK74" s="247">
        <v>28</v>
      </c>
      <c r="CL74" s="247">
        <v>8</v>
      </c>
      <c r="CM74" s="247">
        <v>714</v>
      </c>
      <c r="CN74" s="248">
        <f t="shared" ref="CN74:CN93" si="4">SUM(CH74:CM74)</f>
        <v>1017</v>
      </c>
      <c r="CO74" s="248">
        <f t="shared" ref="CO74:CO93" si="5">+CN74+CG74</f>
        <v>14940</v>
      </c>
      <c r="CP74" s="249" t="s">
        <v>345</v>
      </c>
    </row>
    <row r="75" spans="1:94" ht="15" customHeight="1">
      <c r="A75" s="237" t="s">
        <v>346</v>
      </c>
      <c r="B75" s="238" t="s">
        <v>438</v>
      </c>
      <c r="C75" s="239">
        <v>50</v>
      </c>
      <c r="D75" s="239">
        <v>54</v>
      </c>
      <c r="E75" s="240">
        <v>0</v>
      </c>
      <c r="F75" s="239">
        <v>0</v>
      </c>
      <c r="G75" s="239">
        <v>0</v>
      </c>
      <c r="H75" s="239">
        <v>0</v>
      </c>
      <c r="I75" s="239">
        <v>0</v>
      </c>
      <c r="J75" s="240">
        <v>0</v>
      </c>
      <c r="K75" s="239">
        <v>4</v>
      </c>
      <c r="L75" s="239">
        <v>1</v>
      </c>
      <c r="M75" s="239">
        <v>0</v>
      </c>
      <c r="N75" s="239">
        <v>1</v>
      </c>
      <c r="O75" s="239">
        <v>0</v>
      </c>
      <c r="P75" s="239">
        <v>0</v>
      </c>
      <c r="Q75" s="239">
        <v>1</v>
      </c>
      <c r="R75" s="239">
        <v>1</v>
      </c>
      <c r="S75" s="239">
        <v>0</v>
      </c>
      <c r="T75" s="239">
        <v>0</v>
      </c>
      <c r="U75" s="239">
        <v>18</v>
      </c>
      <c r="V75" s="239">
        <v>0</v>
      </c>
      <c r="W75" s="239">
        <v>66</v>
      </c>
      <c r="X75" s="239">
        <v>172</v>
      </c>
      <c r="Y75" s="239">
        <v>115</v>
      </c>
      <c r="Z75" s="239">
        <v>141</v>
      </c>
      <c r="AA75" s="239">
        <v>870</v>
      </c>
      <c r="AB75" s="239">
        <v>187</v>
      </c>
      <c r="AC75" s="239">
        <v>87</v>
      </c>
      <c r="AD75" s="239">
        <v>401</v>
      </c>
      <c r="AE75" s="239">
        <v>56</v>
      </c>
      <c r="AF75" s="239">
        <v>1</v>
      </c>
      <c r="AG75" s="239">
        <v>4</v>
      </c>
      <c r="AH75" s="240">
        <v>0</v>
      </c>
      <c r="AI75" s="241">
        <v>313</v>
      </c>
      <c r="AJ75" s="239">
        <v>42</v>
      </c>
      <c r="AK75" s="240">
        <v>67</v>
      </c>
      <c r="AL75" s="239">
        <v>1</v>
      </c>
      <c r="AM75" s="239">
        <v>1</v>
      </c>
      <c r="AN75" s="240">
        <v>1</v>
      </c>
      <c r="AO75" s="239">
        <v>1</v>
      </c>
      <c r="AP75" s="240">
        <v>988</v>
      </c>
      <c r="AQ75" s="239">
        <v>188</v>
      </c>
      <c r="AR75" s="239">
        <v>0</v>
      </c>
      <c r="AS75" s="239">
        <v>0</v>
      </c>
      <c r="AT75" s="239">
        <v>25</v>
      </c>
      <c r="AU75" s="240">
        <v>0</v>
      </c>
      <c r="AV75" s="239">
        <v>950</v>
      </c>
      <c r="AW75" s="240">
        <v>2</v>
      </c>
      <c r="AX75" s="239">
        <v>0</v>
      </c>
      <c r="AY75" s="239">
        <v>0</v>
      </c>
      <c r="AZ75" s="239">
        <v>0</v>
      </c>
      <c r="BA75" s="239">
        <v>8</v>
      </c>
      <c r="BB75" s="239">
        <v>0</v>
      </c>
      <c r="BC75" s="240">
        <v>0</v>
      </c>
      <c r="BD75" s="239">
        <v>116</v>
      </c>
      <c r="BE75" s="239">
        <v>0</v>
      </c>
      <c r="BF75" s="240">
        <v>0</v>
      </c>
      <c r="BG75" s="242">
        <v>1389</v>
      </c>
      <c r="BH75" s="243">
        <v>35</v>
      </c>
      <c r="BI75" s="243">
        <v>38</v>
      </c>
      <c r="BJ75" s="243">
        <v>86</v>
      </c>
      <c r="BK75" s="243">
        <v>72</v>
      </c>
      <c r="BL75" s="243">
        <v>12</v>
      </c>
      <c r="BM75" s="243">
        <v>24</v>
      </c>
      <c r="BN75" s="244">
        <v>37</v>
      </c>
      <c r="BO75" s="243">
        <v>114</v>
      </c>
      <c r="BP75" s="243">
        <v>55</v>
      </c>
      <c r="BQ75" s="243">
        <v>20156</v>
      </c>
      <c r="BR75" s="243">
        <v>0</v>
      </c>
      <c r="BS75" s="243">
        <v>0</v>
      </c>
      <c r="BT75" s="244">
        <v>18</v>
      </c>
      <c r="BU75" s="242">
        <v>172</v>
      </c>
      <c r="BV75" s="242">
        <v>57</v>
      </c>
      <c r="BW75" s="243">
        <v>52</v>
      </c>
      <c r="BX75" s="243">
        <v>0</v>
      </c>
      <c r="BY75" s="244">
        <v>0</v>
      </c>
      <c r="BZ75" s="243">
        <v>0</v>
      </c>
      <c r="CA75" s="243">
        <v>0</v>
      </c>
      <c r="CB75" s="243">
        <v>0</v>
      </c>
      <c r="CC75" s="244">
        <v>144</v>
      </c>
      <c r="CD75" s="243">
        <v>17</v>
      </c>
      <c r="CE75" s="243">
        <v>0</v>
      </c>
      <c r="CF75" s="244">
        <v>0</v>
      </c>
      <c r="CG75" s="245">
        <f t="shared" si="3"/>
        <v>27411</v>
      </c>
      <c r="CH75" s="246">
        <v>31522</v>
      </c>
      <c r="CI75" s="247">
        <v>26</v>
      </c>
      <c r="CJ75" s="247">
        <v>21</v>
      </c>
      <c r="CK75" s="247">
        <v>11</v>
      </c>
      <c r="CL75" s="247">
        <v>0</v>
      </c>
      <c r="CM75" s="247">
        <v>1629</v>
      </c>
      <c r="CN75" s="248">
        <f t="shared" si="4"/>
        <v>33209</v>
      </c>
      <c r="CO75" s="248">
        <f t="shared" si="5"/>
        <v>60620</v>
      </c>
      <c r="CP75" s="249" t="s">
        <v>346</v>
      </c>
    </row>
    <row r="76" spans="1:94" ht="15" customHeight="1">
      <c r="A76" s="237" t="s">
        <v>347</v>
      </c>
      <c r="B76" s="238" t="s">
        <v>439</v>
      </c>
      <c r="C76" s="239">
        <v>39</v>
      </c>
      <c r="D76" s="239">
        <v>9</v>
      </c>
      <c r="E76" s="240">
        <v>0</v>
      </c>
      <c r="F76" s="239">
        <v>125</v>
      </c>
      <c r="G76" s="239">
        <v>0</v>
      </c>
      <c r="H76" s="239">
        <v>7</v>
      </c>
      <c r="I76" s="239">
        <v>0</v>
      </c>
      <c r="J76" s="240">
        <v>0</v>
      </c>
      <c r="K76" s="239">
        <v>130</v>
      </c>
      <c r="L76" s="239">
        <v>185</v>
      </c>
      <c r="M76" s="239">
        <v>4</v>
      </c>
      <c r="N76" s="239">
        <v>18</v>
      </c>
      <c r="O76" s="239">
        <v>16</v>
      </c>
      <c r="P76" s="239">
        <v>1</v>
      </c>
      <c r="Q76" s="239">
        <v>18</v>
      </c>
      <c r="R76" s="239">
        <v>40</v>
      </c>
      <c r="S76" s="239">
        <v>14</v>
      </c>
      <c r="T76" s="239">
        <v>37</v>
      </c>
      <c r="U76" s="239">
        <v>132</v>
      </c>
      <c r="V76" s="239">
        <v>13</v>
      </c>
      <c r="W76" s="239">
        <v>90</v>
      </c>
      <c r="X76" s="239">
        <v>198</v>
      </c>
      <c r="Y76" s="239">
        <v>83</v>
      </c>
      <c r="Z76" s="239">
        <v>230</v>
      </c>
      <c r="AA76" s="239">
        <v>217</v>
      </c>
      <c r="AB76" s="239">
        <v>144</v>
      </c>
      <c r="AC76" s="239">
        <v>181</v>
      </c>
      <c r="AD76" s="239">
        <v>286</v>
      </c>
      <c r="AE76" s="239">
        <v>43</v>
      </c>
      <c r="AF76" s="239">
        <v>3</v>
      </c>
      <c r="AG76" s="239">
        <v>15</v>
      </c>
      <c r="AH76" s="240">
        <v>23</v>
      </c>
      <c r="AI76" s="241">
        <v>1495</v>
      </c>
      <c r="AJ76" s="239">
        <v>86</v>
      </c>
      <c r="AK76" s="240">
        <v>112</v>
      </c>
      <c r="AL76" s="239">
        <v>352</v>
      </c>
      <c r="AM76" s="239">
        <v>141</v>
      </c>
      <c r="AN76" s="240">
        <v>113</v>
      </c>
      <c r="AO76" s="239">
        <v>254</v>
      </c>
      <c r="AP76" s="240">
        <v>3478</v>
      </c>
      <c r="AQ76" s="239">
        <v>292</v>
      </c>
      <c r="AR76" s="239">
        <v>3</v>
      </c>
      <c r="AS76" s="239">
        <v>17</v>
      </c>
      <c r="AT76" s="239">
        <v>392</v>
      </c>
      <c r="AU76" s="240">
        <v>81</v>
      </c>
      <c r="AV76" s="239">
        <v>304</v>
      </c>
      <c r="AW76" s="240">
        <v>224</v>
      </c>
      <c r="AX76" s="239">
        <v>8</v>
      </c>
      <c r="AY76" s="239">
        <v>108</v>
      </c>
      <c r="AZ76" s="239">
        <v>28</v>
      </c>
      <c r="BA76" s="239">
        <v>70</v>
      </c>
      <c r="BB76" s="239">
        <v>154</v>
      </c>
      <c r="BC76" s="240">
        <v>16</v>
      </c>
      <c r="BD76" s="239">
        <v>665</v>
      </c>
      <c r="BE76" s="239">
        <v>169</v>
      </c>
      <c r="BF76" s="240">
        <v>9</v>
      </c>
      <c r="BG76" s="242">
        <v>4438</v>
      </c>
      <c r="BH76" s="243">
        <v>103</v>
      </c>
      <c r="BI76" s="243">
        <v>124</v>
      </c>
      <c r="BJ76" s="243">
        <v>378</v>
      </c>
      <c r="BK76" s="243">
        <v>49</v>
      </c>
      <c r="BL76" s="243">
        <v>18</v>
      </c>
      <c r="BM76" s="243">
        <v>68</v>
      </c>
      <c r="BN76" s="244">
        <v>0</v>
      </c>
      <c r="BO76" s="243">
        <v>42</v>
      </c>
      <c r="BP76" s="243">
        <v>139</v>
      </c>
      <c r="BQ76" s="243">
        <v>30</v>
      </c>
      <c r="BR76" s="243">
        <v>2890</v>
      </c>
      <c r="BS76" s="243">
        <v>222</v>
      </c>
      <c r="BT76" s="244">
        <v>131</v>
      </c>
      <c r="BU76" s="242">
        <v>29</v>
      </c>
      <c r="BV76" s="242">
        <v>120</v>
      </c>
      <c r="BW76" s="243">
        <v>202</v>
      </c>
      <c r="BX76" s="243">
        <v>21</v>
      </c>
      <c r="BY76" s="244">
        <v>0</v>
      </c>
      <c r="BZ76" s="243">
        <v>96</v>
      </c>
      <c r="CA76" s="243">
        <v>29</v>
      </c>
      <c r="CB76" s="243">
        <v>127</v>
      </c>
      <c r="CC76" s="244">
        <v>164</v>
      </c>
      <c r="CD76" s="243">
        <v>16</v>
      </c>
      <c r="CE76" s="243">
        <v>23</v>
      </c>
      <c r="CF76" s="244">
        <v>9</v>
      </c>
      <c r="CG76" s="245">
        <f t="shared" si="3"/>
        <v>20340</v>
      </c>
      <c r="CH76" s="246">
        <v>502</v>
      </c>
      <c r="CI76" s="247">
        <v>13</v>
      </c>
      <c r="CJ76" s="247">
        <v>0</v>
      </c>
      <c r="CK76" s="247">
        <v>23</v>
      </c>
      <c r="CL76" s="247">
        <v>1</v>
      </c>
      <c r="CM76" s="247">
        <v>308</v>
      </c>
      <c r="CN76" s="248">
        <f t="shared" si="4"/>
        <v>847</v>
      </c>
      <c r="CO76" s="248">
        <f t="shared" si="5"/>
        <v>21187</v>
      </c>
      <c r="CP76" s="249" t="s">
        <v>347</v>
      </c>
    </row>
    <row r="77" spans="1:94" ht="15" customHeight="1">
      <c r="A77" s="237" t="s">
        <v>348</v>
      </c>
      <c r="B77" s="265" t="s">
        <v>440</v>
      </c>
      <c r="C77" s="239">
        <v>395</v>
      </c>
      <c r="D77" s="239">
        <v>38</v>
      </c>
      <c r="E77" s="240">
        <v>48</v>
      </c>
      <c r="F77" s="239">
        <v>143</v>
      </c>
      <c r="G77" s="239">
        <v>3</v>
      </c>
      <c r="H77" s="239">
        <v>45</v>
      </c>
      <c r="I77" s="239">
        <v>11</v>
      </c>
      <c r="J77" s="240">
        <v>115</v>
      </c>
      <c r="K77" s="239">
        <v>170</v>
      </c>
      <c r="L77" s="239">
        <v>104</v>
      </c>
      <c r="M77" s="239">
        <v>24</v>
      </c>
      <c r="N77" s="239">
        <v>29</v>
      </c>
      <c r="O77" s="239">
        <v>8</v>
      </c>
      <c r="P77" s="239">
        <v>1</v>
      </c>
      <c r="Q77" s="239">
        <v>56</v>
      </c>
      <c r="R77" s="239">
        <v>120</v>
      </c>
      <c r="S77" s="239">
        <v>18</v>
      </c>
      <c r="T77" s="239">
        <v>11</v>
      </c>
      <c r="U77" s="239">
        <v>118</v>
      </c>
      <c r="V77" s="239">
        <v>65</v>
      </c>
      <c r="W77" s="239">
        <v>111</v>
      </c>
      <c r="X77" s="239">
        <v>161</v>
      </c>
      <c r="Y77" s="239">
        <v>303</v>
      </c>
      <c r="Z77" s="239">
        <v>162</v>
      </c>
      <c r="AA77" s="239">
        <v>282</v>
      </c>
      <c r="AB77" s="239">
        <v>376</v>
      </c>
      <c r="AC77" s="239">
        <v>349</v>
      </c>
      <c r="AD77" s="239">
        <v>779</v>
      </c>
      <c r="AE77" s="239">
        <v>35</v>
      </c>
      <c r="AF77" s="239">
        <v>4</v>
      </c>
      <c r="AG77" s="239">
        <v>27</v>
      </c>
      <c r="AH77" s="240">
        <v>53</v>
      </c>
      <c r="AI77" s="241">
        <v>701</v>
      </c>
      <c r="AJ77" s="239">
        <v>325</v>
      </c>
      <c r="AK77" s="240">
        <v>564</v>
      </c>
      <c r="AL77" s="239">
        <v>385</v>
      </c>
      <c r="AM77" s="239">
        <v>1197</v>
      </c>
      <c r="AN77" s="240">
        <v>235</v>
      </c>
      <c r="AO77" s="239">
        <v>189</v>
      </c>
      <c r="AP77" s="240">
        <v>2661</v>
      </c>
      <c r="AQ77" s="239">
        <v>500</v>
      </c>
      <c r="AR77" s="239">
        <v>0</v>
      </c>
      <c r="AS77" s="239">
        <v>3</v>
      </c>
      <c r="AT77" s="239">
        <v>364</v>
      </c>
      <c r="AU77" s="240">
        <v>3</v>
      </c>
      <c r="AV77" s="239">
        <v>1074</v>
      </c>
      <c r="AW77" s="240">
        <v>795</v>
      </c>
      <c r="AX77" s="239">
        <v>9</v>
      </c>
      <c r="AY77" s="239">
        <v>3</v>
      </c>
      <c r="AZ77" s="239">
        <v>8</v>
      </c>
      <c r="BA77" s="239">
        <v>63</v>
      </c>
      <c r="BB77" s="239">
        <v>1617</v>
      </c>
      <c r="BC77" s="240">
        <v>16</v>
      </c>
      <c r="BD77" s="239">
        <v>698</v>
      </c>
      <c r="BE77" s="239">
        <v>237</v>
      </c>
      <c r="BF77" s="240">
        <v>12</v>
      </c>
      <c r="BG77" s="242">
        <v>6424</v>
      </c>
      <c r="BH77" s="243">
        <v>126</v>
      </c>
      <c r="BI77" s="243">
        <v>157</v>
      </c>
      <c r="BJ77" s="243">
        <v>505</v>
      </c>
      <c r="BK77" s="243">
        <v>50</v>
      </c>
      <c r="BL77" s="243">
        <v>61</v>
      </c>
      <c r="BM77" s="243">
        <v>307</v>
      </c>
      <c r="BN77" s="244">
        <v>0</v>
      </c>
      <c r="BO77" s="243">
        <v>73</v>
      </c>
      <c r="BP77" s="243">
        <v>53</v>
      </c>
      <c r="BQ77" s="243">
        <v>20</v>
      </c>
      <c r="BR77" s="243">
        <v>145</v>
      </c>
      <c r="BS77" s="243">
        <v>6203</v>
      </c>
      <c r="BT77" s="244">
        <v>153</v>
      </c>
      <c r="BU77" s="242">
        <v>81</v>
      </c>
      <c r="BV77" s="242">
        <v>603</v>
      </c>
      <c r="BW77" s="243">
        <v>1075</v>
      </c>
      <c r="BX77" s="243">
        <v>9</v>
      </c>
      <c r="BY77" s="244">
        <v>2</v>
      </c>
      <c r="BZ77" s="243">
        <v>51</v>
      </c>
      <c r="CA77" s="243">
        <v>6</v>
      </c>
      <c r="CB77" s="243">
        <v>37</v>
      </c>
      <c r="CC77" s="244">
        <v>121</v>
      </c>
      <c r="CD77" s="243">
        <v>53</v>
      </c>
      <c r="CE77" s="243">
        <v>13</v>
      </c>
      <c r="CF77" s="244">
        <v>75</v>
      </c>
      <c r="CG77" s="245">
        <f t="shared" si="3"/>
        <v>32226</v>
      </c>
      <c r="CH77" s="246">
        <v>2216</v>
      </c>
      <c r="CI77" s="247">
        <v>218</v>
      </c>
      <c r="CJ77" s="247">
        <v>22</v>
      </c>
      <c r="CK77" s="247">
        <v>351</v>
      </c>
      <c r="CL77" s="247">
        <v>-2</v>
      </c>
      <c r="CM77" s="247">
        <v>494</v>
      </c>
      <c r="CN77" s="248">
        <f t="shared" si="4"/>
        <v>3299</v>
      </c>
      <c r="CO77" s="248">
        <f t="shared" si="5"/>
        <v>35525</v>
      </c>
      <c r="CP77" s="249" t="s">
        <v>348</v>
      </c>
    </row>
    <row r="78" spans="1:94" ht="15" customHeight="1">
      <c r="A78" s="237" t="s">
        <v>349</v>
      </c>
      <c r="B78" s="265" t="s">
        <v>465</v>
      </c>
      <c r="C78" s="239">
        <v>261</v>
      </c>
      <c r="D78" s="239">
        <v>156</v>
      </c>
      <c r="E78" s="240">
        <v>0</v>
      </c>
      <c r="F78" s="239">
        <v>113</v>
      </c>
      <c r="G78" s="239">
        <v>0</v>
      </c>
      <c r="H78" s="239">
        <v>5</v>
      </c>
      <c r="I78" s="239">
        <v>24</v>
      </c>
      <c r="J78" s="240">
        <v>2</v>
      </c>
      <c r="K78" s="239">
        <v>314</v>
      </c>
      <c r="L78" s="239">
        <v>174</v>
      </c>
      <c r="M78" s="239">
        <v>3</v>
      </c>
      <c r="N78" s="239">
        <v>88</v>
      </c>
      <c r="O78" s="239">
        <v>3</v>
      </c>
      <c r="P78" s="239">
        <v>5</v>
      </c>
      <c r="Q78" s="239">
        <v>106</v>
      </c>
      <c r="R78" s="239">
        <v>67</v>
      </c>
      <c r="S78" s="239">
        <v>49</v>
      </c>
      <c r="T78" s="239">
        <v>47</v>
      </c>
      <c r="U78" s="239">
        <v>271</v>
      </c>
      <c r="V78" s="239">
        <v>31</v>
      </c>
      <c r="W78" s="239">
        <v>237</v>
      </c>
      <c r="X78" s="239">
        <v>158</v>
      </c>
      <c r="Y78" s="239">
        <v>56</v>
      </c>
      <c r="Z78" s="239">
        <v>306</v>
      </c>
      <c r="AA78" s="239">
        <v>560</v>
      </c>
      <c r="AB78" s="239">
        <v>235</v>
      </c>
      <c r="AC78" s="239">
        <v>356</v>
      </c>
      <c r="AD78" s="239">
        <v>553</v>
      </c>
      <c r="AE78" s="239">
        <v>15</v>
      </c>
      <c r="AF78" s="239">
        <v>16</v>
      </c>
      <c r="AG78" s="239">
        <v>48</v>
      </c>
      <c r="AH78" s="240">
        <v>39</v>
      </c>
      <c r="AI78" s="241">
        <v>147</v>
      </c>
      <c r="AJ78" s="239">
        <v>113</v>
      </c>
      <c r="AK78" s="240">
        <v>470</v>
      </c>
      <c r="AL78" s="239">
        <v>103</v>
      </c>
      <c r="AM78" s="239">
        <v>98</v>
      </c>
      <c r="AN78" s="240">
        <v>68</v>
      </c>
      <c r="AO78" s="239">
        <v>119</v>
      </c>
      <c r="AP78" s="240">
        <v>2167</v>
      </c>
      <c r="AQ78" s="239">
        <v>171</v>
      </c>
      <c r="AR78" s="239">
        <v>0</v>
      </c>
      <c r="AS78" s="239">
        <v>6</v>
      </c>
      <c r="AT78" s="239">
        <v>1096</v>
      </c>
      <c r="AU78" s="240">
        <v>28</v>
      </c>
      <c r="AV78" s="239">
        <v>83</v>
      </c>
      <c r="AW78" s="240">
        <v>57</v>
      </c>
      <c r="AX78" s="239">
        <v>19</v>
      </c>
      <c r="AY78" s="239">
        <v>2</v>
      </c>
      <c r="AZ78" s="239">
        <v>4</v>
      </c>
      <c r="BA78" s="239">
        <v>51</v>
      </c>
      <c r="BB78" s="239">
        <v>233</v>
      </c>
      <c r="BC78" s="240">
        <v>20</v>
      </c>
      <c r="BD78" s="239">
        <v>2713</v>
      </c>
      <c r="BE78" s="239">
        <v>501</v>
      </c>
      <c r="BF78" s="240">
        <v>143</v>
      </c>
      <c r="BG78" s="242">
        <v>1879</v>
      </c>
      <c r="BH78" s="243">
        <v>312</v>
      </c>
      <c r="BI78" s="243">
        <v>306</v>
      </c>
      <c r="BJ78" s="243">
        <v>787</v>
      </c>
      <c r="BK78" s="243">
        <v>53</v>
      </c>
      <c r="BL78" s="243">
        <v>261</v>
      </c>
      <c r="BM78" s="243">
        <v>1068</v>
      </c>
      <c r="BN78" s="244">
        <v>2</v>
      </c>
      <c r="BO78" s="243">
        <v>45</v>
      </c>
      <c r="BP78" s="243">
        <v>110</v>
      </c>
      <c r="BQ78" s="243">
        <v>60</v>
      </c>
      <c r="BR78" s="243">
        <v>26</v>
      </c>
      <c r="BS78" s="243">
        <v>390</v>
      </c>
      <c r="BT78" s="244">
        <v>6203</v>
      </c>
      <c r="BU78" s="242">
        <v>8916</v>
      </c>
      <c r="BV78" s="242">
        <v>528</v>
      </c>
      <c r="BW78" s="243">
        <v>122</v>
      </c>
      <c r="BX78" s="243">
        <v>5</v>
      </c>
      <c r="BY78" s="244">
        <v>2</v>
      </c>
      <c r="BZ78" s="243">
        <v>308</v>
      </c>
      <c r="CA78" s="243">
        <v>2</v>
      </c>
      <c r="CB78" s="243">
        <v>11</v>
      </c>
      <c r="CC78" s="244">
        <v>657</v>
      </c>
      <c r="CD78" s="243">
        <v>226</v>
      </c>
      <c r="CE78" s="243">
        <v>150</v>
      </c>
      <c r="CF78" s="244">
        <v>11</v>
      </c>
      <c r="CG78" s="245">
        <f t="shared" si="3"/>
        <v>35150</v>
      </c>
      <c r="CH78" s="260">
        <v>1223</v>
      </c>
      <c r="CI78" s="261">
        <v>69</v>
      </c>
      <c r="CJ78" s="261">
        <v>14</v>
      </c>
      <c r="CK78" s="261">
        <v>338</v>
      </c>
      <c r="CL78" s="261">
        <v>9</v>
      </c>
      <c r="CM78" s="261">
        <v>7009</v>
      </c>
      <c r="CN78" s="262">
        <f t="shared" si="4"/>
        <v>8662</v>
      </c>
      <c r="CO78" s="262">
        <f t="shared" si="5"/>
        <v>43812</v>
      </c>
      <c r="CP78" s="263" t="s">
        <v>349</v>
      </c>
    </row>
    <row r="79" spans="1:94" ht="15" customHeight="1">
      <c r="A79" s="220" t="s">
        <v>350</v>
      </c>
      <c r="B79" s="279" t="s">
        <v>442</v>
      </c>
      <c r="C79" s="267">
        <v>1023</v>
      </c>
      <c r="D79" s="267">
        <v>254</v>
      </c>
      <c r="E79" s="268">
        <v>1</v>
      </c>
      <c r="F79" s="267">
        <v>159</v>
      </c>
      <c r="G79" s="267">
        <v>0</v>
      </c>
      <c r="H79" s="267">
        <v>12</v>
      </c>
      <c r="I79" s="267">
        <v>157</v>
      </c>
      <c r="J79" s="268">
        <v>26</v>
      </c>
      <c r="K79" s="267">
        <v>468</v>
      </c>
      <c r="L79" s="267">
        <v>60</v>
      </c>
      <c r="M79" s="267">
        <v>2</v>
      </c>
      <c r="N79" s="267">
        <v>55</v>
      </c>
      <c r="O79" s="267">
        <v>29</v>
      </c>
      <c r="P79" s="267">
        <v>0</v>
      </c>
      <c r="Q79" s="267">
        <v>182</v>
      </c>
      <c r="R79" s="267">
        <v>99</v>
      </c>
      <c r="S79" s="267">
        <v>156</v>
      </c>
      <c r="T79" s="267">
        <v>112</v>
      </c>
      <c r="U79" s="267">
        <v>107</v>
      </c>
      <c r="V79" s="267">
        <v>73</v>
      </c>
      <c r="W79" s="267">
        <v>184</v>
      </c>
      <c r="X79" s="267">
        <v>420</v>
      </c>
      <c r="Y79" s="267">
        <v>1218</v>
      </c>
      <c r="Z79" s="267">
        <v>545</v>
      </c>
      <c r="AA79" s="267">
        <v>370</v>
      </c>
      <c r="AB79" s="267">
        <v>152</v>
      </c>
      <c r="AC79" s="267">
        <v>266</v>
      </c>
      <c r="AD79" s="267">
        <v>826</v>
      </c>
      <c r="AE79" s="267">
        <v>93</v>
      </c>
      <c r="AF79" s="267">
        <v>15</v>
      </c>
      <c r="AG79" s="267">
        <v>22</v>
      </c>
      <c r="AH79" s="268">
        <v>74</v>
      </c>
      <c r="AI79" s="269">
        <v>708</v>
      </c>
      <c r="AJ79" s="267">
        <v>454</v>
      </c>
      <c r="AK79" s="268">
        <v>1407</v>
      </c>
      <c r="AL79" s="267">
        <v>126</v>
      </c>
      <c r="AM79" s="267">
        <v>39</v>
      </c>
      <c r="AN79" s="268">
        <v>106</v>
      </c>
      <c r="AO79" s="267">
        <v>121</v>
      </c>
      <c r="AP79" s="268">
        <v>2321</v>
      </c>
      <c r="AQ79" s="267">
        <v>3232</v>
      </c>
      <c r="AR79" s="267">
        <v>25</v>
      </c>
      <c r="AS79" s="267">
        <v>532</v>
      </c>
      <c r="AT79" s="267">
        <v>4605</v>
      </c>
      <c r="AU79" s="268">
        <v>160</v>
      </c>
      <c r="AV79" s="267">
        <v>169</v>
      </c>
      <c r="AW79" s="268">
        <v>230</v>
      </c>
      <c r="AX79" s="267">
        <v>44</v>
      </c>
      <c r="AY79" s="267">
        <v>27</v>
      </c>
      <c r="AZ79" s="267">
        <v>8</v>
      </c>
      <c r="BA79" s="267">
        <v>69</v>
      </c>
      <c r="BB79" s="267">
        <v>576</v>
      </c>
      <c r="BC79" s="268">
        <v>25</v>
      </c>
      <c r="BD79" s="267">
        <v>464</v>
      </c>
      <c r="BE79" s="267">
        <v>1142</v>
      </c>
      <c r="BF79" s="268">
        <v>78</v>
      </c>
      <c r="BG79" s="270">
        <v>1312</v>
      </c>
      <c r="BH79" s="271">
        <v>163</v>
      </c>
      <c r="BI79" s="271">
        <v>201</v>
      </c>
      <c r="BJ79" s="271">
        <v>429</v>
      </c>
      <c r="BK79" s="271">
        <v>117</v>
      </c>
      <c r="BL79" s="271">
        <v>92</v>
      </c>
      <c r="BM79" s="271">
        <v>116</v>
      </c>
      <c r="BN79" s="272">
        <v>8</v>
      </c>
      <c r="BO79" s="271">
        <v>138</v>
      </c>
      <c r="BP79" s="271">
        <v>63</v>
      </c>
      <c r="BQ79" s="271">
        <v>434</v>
      </c>
      <c r="BR79" s="271">
        <v>47</v>
      </c>
      <c r="BS79" s="271">
        <v>82</v>
      </c>
      <c r="BT79" s="272">
        <v>70</v>
      </c>
      <c r="BU79" s="270">
        <v>6010</v>
      </c>
      <c r="BV79" s="270">
        <v>243</v>
      </c>
      <c r="BW79" s="271">
        <v>639</v>
      </c>
      <c r="BX79" s="271">
        <v>16</v>
      </c>
      <c r="BY79" s="272">
        <v>20</v>
      </c>
      <c r="BZ79" s="271">
        <v>39</v>
      </c>
      <c r="CA79" s="271">
        <v>187</v>
      </c>
      <c r="CB79" s="271">
        <v>65</v>
      </c>
      <c r="CC79" s="272">
        <v>217</v>
      </c>
      <c r="CD79" s="271">
        <v>242</v>
      </c>
      <c r="CE79" s="271">
        <v>27</v>
      </c>
      <c r="CF79" s="272">
        <v>38</v>
      </c>
      <c r="CG79" s="273">
        <f t="shared" si="3"/>
        <v>34843</v>
      </c>
      <c r="CH79" s="274">
        <v>11074</v>
      </c>
      <c r="CI79" s="275">
        <v>314022</v>
      </c>
      <c r="CJ79" s="275">
        <v>99</v>
      </c>
      <c r="CK79" s="275">
        <v>2142</v>
      </c>
      <c r="CL79" s="275">
        <v>28</v>
      </c>
      <c r="CM79" s="275">
        <v>7168</v>
      </c>
      <c r="CN79" s="276">
        <f t="shared" si="4"/>
        <v>334533</v>
      </c>
      <c r="CO79" s="276">
        <f t="shared" si="5"/>
        <v>369376</v>
      </c>
      <c r="CP79" s="277" t="s">
        <v>350</v>
      </c>
    </row>
    <row r="80" spans="1:94" ht="15" customHeight="1">
      <c r="A80" s="220" t="s">
        <v>351</v>
      </c>
      <c r="B80" s="280" t="s">
        <v>117</v>
      </c>
      <c r="C80" s="267">
        <v>181</v>
      </c>
      <c r="D80" s="267">
        <v>104</v>
      </c>
      <c r="E80" s="268">
        <v>0</v>
      </c>
      <c r="F80" s="267">
        <v>4</v>
      </c>
      <c r="G80" s="267">
        <v>0</v>
      </c>
      <c r="H80" s="267">
        <v>3</v>
      </c>
      <c r="I80" s="267">
        <v>8</v>
      </c>
      <c r="J80" s="268">
        <v>0</v>
      </c>
      <c r="K80" s="267">
        <v>47</v>
      </c>
      <c r="L80" s="267">
        <v>101</v>
      </c>
      <c r="M80" s="267">
        <v>3</v>
      </c>
      <c r="N80" s="267">
        <v>7</v>
      </c>
      <c r="O80" s="267">
        <v>4</v>
      </c>
      <c r="P80" s="267">
        <v>1</v>
      </c>
      <c r="Q80" s="267">
        <v>27</v>
      </c>
      <c r="R80" s="267">
        <v>47</v>
      </c>
      <c r="S80" s="267">
        <v>56</v>
      </c>
      <c r="T80" s="267">
        <v>4</v>
      </c>
      <c r="U80" s="267">
        <v>68</v>
      </c>
      <c r="V80" s="267">
        <v>136</v>
      </c>
      <c r="W80" s="267">
        <v>169</v>
      </c>
      <c r="X80" s="267">
        <v>94</v>
      </c>
      <c r="Y80" s="267">
        <v>56</v>
      </c>
      <c r="Z80" s="267">
        <v>114</v>
      </c>
      <c r="AA80" s="267">
        <v>130</v>
      </c>
      <c r="AB80" s="267">
        <v>147</v>
      </c>
      <c r="AC80" s="267">
        <v>257</v>
      </c>
      <c r="AD80" s="267">
        <v>1628</v>
      </c>
      <c r="AE80" s="267">
        <v>60</v>
      </c>
      <c r="AF80" s="267">
        <v>13</v>
      </c>
      <c r="AG80" s="267">
        <v>26</v>
      </c>
      <c r="AH80" s="268">
        <v>103</v>
      </c>
      <c r="AI80" s="269">
        <v>484</v>
      </c>
      <c r="AJ80" s="267">
        <v>81</v>
      </c>
      <c r="AK80" s="268">
        <v>38</v>
      </c>
      <c r="AL80" s="267">
        <v>85</v>
      </c>
      <c r="AM80" s="267">
        <v>69</v>
      </c>
      <c r="AN80" s="268">
        <v>94</v>
      </c>
      <c r="AO80" s="267">
        <v>139</v>
      </c>
      <c r="AP80" s="268">
        <v>1392</v>
      </c>
      <c r="AQ80" s="267">
        <v>434</v>
      </c>
      <c r="AR80" s="267">
        <v>0</v>
      </c>
      <c r="AS80" s="267">
        <v>39</v>
      </c>
      <c r="AT80" s="267">
        <v>606</v>
      </c>
      <c r="AU80" s="268">
        <v>289</v>
      </c>
      <c r="AV80" s="267">
        <v>91</v>
      </c>
      <c r="AW80" s="268">
        <v>209</v>
      </c>
      <c r="AX80" s="267">
        <v>74</v>
      </c>
      <c r="AY80" s="267">
        <v>7</v>
      </c>
      <c r="AZ80" s="267">
        <v>9</v>
      </c>
      <c r="BA80" s="267">
        <v>100</v>
      </c>
      <c r="BB80" s="267">
        <v>509</v>
      </c>
      <c r="BC80" s="268">
        <v>48</v>
      </c>
      <c r="BD80" s="267">
        <v>706</v>
      </c>
      <c r="BE80" s="267">
        <v>462</v>
      </c>
      <c r="BF80" s="268">
        <v>259</v>
      </c>
      <c r="BG80" s="270">
        <v>2419</v>
      </c>
      <c r="BH80" s="271">
        <v>306</v>
      </c>
      <c r="BI80" s="271">
        <v>425</v>
      </c>
      <c r="BJ80" s="271">
        <v>237</v>
      </c>
      <c r="BK80" s="271">
        <v>460</v>
      </c>
      <c r="BL80" s="271">
        <v>229</v>
      </c>
      <c r="BM80" s="271">
        <v>715</v>
      </c>
      <c r="BN80" s="272">
        <v>5</v>
      </c>
      <c r="BO80" s="271">
        <v>26</v>
      </c>
      <c r="BP80" s="271">
        <v>306</v>
      </c>
      <c r="BQ80" s="271">
        <v>535</v>
      </c>
      <c r="BR80" s="271">
        <v>37</v>
      </c>
      <c r="BS80" s="271">
        <v>27</v>
      </c>
      <c r="BT80" s="272">
        <v>52</v>
      </c>
      <c r="BU80" s="270">
        <v>2477</v>
      </c>
      <c r="BV80" s="270">
        <v>5978</v>
      </c>
      <c r="BW80" s="271">
        <v>352</v>
      </c>
      <c r="BX80" s="271">
        <v>20</v>
      </c>
      <c r="BY80" s="272">
        <v>3</v>
      </c>
      <c r="BZ80" s="271">
        <v>40</v>
      </c>
      <c r="CA80" s="271">
        <v>29</v>
      </c>
      <c r="CB80" s="271">
        <v>24</v>
      </c>
      <c r="CC80" s="272">
        <v>132</v>
      </c>
      <c r="CD80" s="271">
        <v>167</v>
      </c>
      <c r="CE80" s="271">
        <v>40</v>
      </c>
      <c r="CF80" s="272">
        <v>41</v>
      </c>
      <c r="CG80" s="273">
        <f t="shared" si="3"/>
        <v>24904</v>
      </c>
      <c r="CH80" s="260">
        <v>24057</v>
      </c>
      <c r="CI80" s="261">
        <v>160657</v>
      </c>
      <c r="CJ80" s="261">
        <v>2826</v>
      </c>
      <c r="CK80" s="261">
        <v>10989</v>
      </c>
      <c r="CL80" s="261">
        <v>0</v>
      </c>
      <c r="CM80" s="261">
        <v>8465</v>
      </c>
      <c r="CN80" s="262">
        <f t="shared" si="4"/>
        <v>206994</v>
      </c>
      <c r="CO80" s="262">
        <f t="shared" si="5"/>
        <v>231898</v>
      </c>
      <c r="CP80" s="263" t="s">
        <v>351</v>
      </c>
    </row>
    <row r="81" spans="1:94" ht="15" customHeight="1">
      <c r="A81" s="237" t="s">
        <v>352</v>
      </c>
      <c r="B81" s="238" t="s">
        <v>121</v>
      </c>
      <c r="C81" s="239">
        <v>80</v>
      </c>
      <c r="D81" s="239">
        <v>22</v>
      </c>
      <c r="E81" s="240">
        <v>0</v>
      </c>
      <c r="F81" s="239">
        <v>6</v>
      </c>
      <c r="G81" s="239">
        <v>0</v>
      </c>
      <c r="H81" s="239">
        <v>1</v>
      </c>
      <c r="I81" s="239">
        <v>1</v>
      </c>
      <c r="J81" s="240">
        <v>0</v>
      </c>
      <c r="K81" s="239">
        <v>259</v>
      </c>
      <c r="L81" s="239">
        <v>21</v>
      </c>
      <c r="M81" s="239">
        <v>1</v>
      </c>
      <c r="N81" s="239">
        <v>23</v>
      </c>
      <c r="O81" s="239">
        <v>5</v>
      </c>
      <c r="P81" s="239">
        <v>2</v>
      </c>
      <c r="Q81" s="239">
        <v>18</v>
      </c>
      <c r="R81" s="239">
        <v>23</v>
      </c>
      <c r="S81" s="239">
        <v>9</v>
      </c>
      <c r="T81" s="239">
        <v>4</v>
      </c>
      <c r="U81" s="239">
        <v>47</v>
      </c>
      <c r="V81" s="239">
        <v>633</v>
      </c>
      <c r="W81" s="239">
        <v>112</v>
      </c>
      <c r="X81" s="239">
        <v>73</v>
      </c>
      <c r="Y81" s="239">
        <v>34</v>
      </c>
      <c r="Z81" s="239">
        <v>121</v>
      </c>
      <c r="AA81" s="239">
        <v>90</v>
      </c>
      <c r="AB81" s="239">
        <v>71</v>
      </c>
      <c r="AC81" s="239">
        <v>86</v>
      </c>
      <c r="AD81" s="239">
        <v>571</v>
      </c>
      <c r="AE81" s="239">
        <v>16</v>
      </c>
      <c r="AF81" s="239">
        <v>13</v>
      </c>
      <c r="AG81" s="239">
        <v>18</v>
      </c>
      <c r="AH81" s="240">
        <v>27</v>
      </c>
      <c r="AI81" s="241">
        <v>75</v>
      </c>
      <c r="AJ81" s="239">
        <v>15</v>
      </c>
      <c r="AK81" s="240">
        <v>35</v>
      </c>
      <c r="AL81" s="239">
        <v>38</v>
      </c>
      <c r="AM81" s="239">
        <v>69</v>
      </c>
      <c r="AN81" s="240">
        <v>48</v>
      </c>
      <c r="AO81" s="239">
        <v>26</v>
      </c>
      <c r="AP81" s="240">
        <v>662</v>
      </c>
      <c r="AQ81" s="239">
        <v>308</v>
      </c>
      <c r="AR81" s="239">
        <v>0</v>
      </c>
      <c r="AS81" s="239">
        <v>5</v>
      </c>
      <c r="AT81" s="239">
        <v>127</v>
      </c>
      <c r="AU81" s="240">
        <v>5</v>
      </c>
      <c r="AV81" s="239">
        <v>166</v>
      </c>
      <c r="AW81" s="240">
        <v>57</v>
      </c>
      <c r="AX81" s="239">
        <v>7</v>
      </c>
      <c r="AY81" s="239">
        <v>4</v>
      </c>
      <c r="AZ81" s="239">
        <v>19</v>
      </c>
      <c r="BA81" s="239">
        <v>25</v>
      </c>
      <c r="BB81" s="239">
        <v>150</v>
      </c>
      <c r="BC81" s="240">
        <v>8</v>
      </c>
      <c r="BD81" s="239">
        <v>151</v>
      </c>
      <c r="BE81" s="239">
        <v>28</v>
      </c>
      <c r="BF81" s="240">
        <v>145</v>
      </c>
      <c r="BG81" s="242">
        <v>813</v>
      </c>
      <c r="BH81" s="243">
        <v>45</v>
      </c>
      <c r="BI81" s="243">
        <v>52</v>
      </c>
      <c r="BJ81" s="243">
        <v>164</v>
      </c>
      <c r="BK81" s="243">
        <v>156</v>
      </c>
      <c r="BL81" s="243">
        <v>62</v>
      </c>
      <c r="BM81" s="243">
        <v>59</v>
      </c>
      <c r="BN81" s="244">
        <v>3</v>
      </c>
      <c r="BO81" s="243">
        <v>46</v>
      </c>
      <c r="BP81" s="243">
        <v>25</v>
      </c>
      <c r="BQ81" s="243">
        <v>98</v>
      </c>
      <c r="BR81" s="243">
        <v>8</v>
      </c>
      <c r="BS81" s="243">
        <v>11</v>
      </c>
      <c r="BT81" s="244">
        <v>15</v>
      </c>
      <c r="BU81" s="242">
        <v>352</v>
      </c>
      <c r="BV81" s="242">
        <v>90</v>
      </c>
      <c r="BW81" s="243">
        <v>5646</v>
      </c>
      <c r="BX81" s="243">
        <v>201</v>
      </c>
      <c r="BY81" s="244">
        <v>5</v>
      </c>
      <c r="BZ81" s="243">
        <v>11</v>
      </c>
      <c r="CA81" s="243">
        <v>6</v>
      </c>
      <c r="CB81" s="243">
        <v>24</v>
      </c>
      <c r="CC81" s="244">
        <v>67</v>
      </c>
      <c r="CD81" s="243">
        <v>58</v>
      </c>
      <c r="CE81" s="243">
        <v>20</v>
      </c>
      <c r="CF81" s="244">
        <v>15</v>
      </c>
      <c r="CG81" s="245">
        <f t="shared" si="3"/>
        <v>12612</v>
      </c>
      <c r="CH81" s="246">
        <v>22304</v>
      </c>
      <c r="CI81" s="247">
        <v>206587</v>
      </c>
      <c r="CJ81" s="247">
        <v>705</v>
      </c>
      <c r="CK81" s="247">
        <v>1863</v>
      </c>
      <c r="CL81" s="247">
        <v>-1</v>
      </c>
      <c r="CM81" s="247">
        <v>7955</v>
      </c>
      <c r="CN81" s="248">
        <f t="shared" si="4"/>
        <v>239413</v>
      </c>
      <c r="CO81" s="248">
        <f t="shared" si="5"/>
        <v>252025</v>
      </c>
      <c r="CP81" s="249" t="s">
        <v>352</v>
      </c>
    </row>
    <row r="82" spans="1:94" ht="15" customHeight="1">
      <c r="A82" s="237" t="s">
        <v>353</v>
      </c>
      <c r="B82" s="238" t="s">
        <v>122</v>
      </c>
      <c r="C82" s="239">
        <v>3</v>
      </c>
      <c r="D82" s="239">
        <v>2</v>
      </c>
      <c r="E82" s="240">
        <v>0</v>
      </c>
      <c r="F82" s="239">
        <v>0</v>
      </c>
      <c r="G82" s="239">
        <v>0</v>
      </c>
      <c r="H82" s="239">
        <v>0</v>
      </c>
      <c r="I82" s="239">
        <v>0</v>
      </c>
      <c r="J82" s="240">
        <v>0</v>
      </c>
      <c r="K82" s="239">
        <v>8</v>
      </c>
      <c r="L82" s="239">
        <v>2</v>
      </c>
      <c r="M82" s="239">
        <v>0</v>
      </c>
      <c r="N82" s="239">
        <v>0</v>
      </c>
      <c r="O82" s="239">
        <v>0</v>
      </c>
      <c r="P82" s="239">
        <v>0</v>
      </c>
      <c r="Q82" s="239">
        <v>0</v>
      </c>
      <c r="R82" s="239">
        <v>0</v>
      </c>
      <c r="S82" s="239">
        <v>0</v>
      </c>
      <c r="T82" s="239">
        <v>0</v>
      </c>
      <c r="U82" s="239">
        <v>3</v>
      </c>
      <c r="V82" s="239">
        <v>26</v>
      </c>
      <c r="W82" s="239">
        <v>2</v>
      </c>
      <c r="X82" s="239">
        <v>2</v>
      </c>
      <c r="Y82" s="239">
        <v>0</v>
      </c>
      <c r="Z82" s="239">
        <v>14</v>
      </c>
      <c r="AA82" s="239">
        <v>1</v>
      </c>
      <c r="AB82" s="239">
        <v>0</v>
      </c>
      <c r="AC82" s="239">
        <v>5</v>
      </c>
      <c r="AD82" s="239">
        <v>13</v>
      </c>
      <c r="AE82" s="239">
        <v>0</v>
      </c>
      <c r="AF82" s="239">
        <v>0</v>
      </c>
      <c r="AG82" s="239">
        <v>0</v>
      </c>
      <c r="AH82" s="240">
        <v>2</v>
      </c>
      <c r="AI82" s="241">
        <v>4</v>
      </c>
      <c r="AJ82" s="239">
        <v>1</v>
      </c>
      <c r="AK82" s="240">
        <v>67</v>
      </c>
      <c r="AL82" s="239">
        <v>1</v>
      </c>
      <c r="AM82" s="239">
        <v>1</v>
      </c>
      <c r="AN82" s="240">
        <v>2</v>
      </c>
      <c r="AO82" s="239">
        <v>1</v>
      </c>
      <c r="AP82" s="240">
        <v>69</v>
      </c>
      <c r="AQ82" s="239">
        <v>39</v>
      </c>
      <c r="AR82" s="239">
        <v>0</v>
      </c>
      <c r="AS82" s="239">
        <v>2</v>
      </c>
      <c r="AT82" s="239">
        <v>8</v>
      </c>
      <c r="AU82" s="240">
        <v>0</v>
      </c>
      <c r="AV82" s="239">
        <v>17</v>
      </c>
      <c r="AW82" s="240">
        <v>21</v>
      </c>
      <c r="AX82" s="239">
        <v>0</v>
      </c>
      <c r="AY82" s="239">
        <v>0</v>
      </c>
      <c r="AZ82" s="239">
        <v>1</v>
      </c>
      <c r="BA82" s="239">
        <v>2</v>
      </c>
      <c r="BB82" s="239">
        <v>6</v>
      </c>
      <c r="BC82" s="240">
        <v>0</v>
      </c>
      <c r="BD82" s="239">
        <v>3</v>
      </c>
      <c r="BE82" s="239">
        <v>1</v>
      </c>
      <c r="BF82" s="240">
        <v>6</v>
      </c>
      <c r="BG82" s="242">
        <v>57</v>
      </c>
      <c r="BH82" s="243">
        <v>3</v>
      </c>
      <c r="BI82" s="243">
        <v>5</v>
      </c>
      <c r="BJ82" s="243">
        <v>10</v>
      </c>
      <c r="BK82" s="243">
        <v>5</v>
      </c>
      <c r="BL82" s="243">
        <v>6</v>
      </c>
      <c r="BM82" s="243">
        <v>3</v>
      </c>
      <c r="BN82" s="244">
        <v>0</v>
      </c>
      <c r="BO82" s="243">
        <v>3</v>
      </c>
      <c r="BP82" s="243">
        <v>17</v>
      </c>
      <c r="BQ82" s="243">
        <v>54</v>
      </c>
      <c r="BR82" s="243">
        <v>0</v>
      </c>
      <c r="BS82" s="243">
        <v>0</v>
      </c>
      <c r="BT82" s="244">
        <v>1</v>
      </c>
      <c r="BU82" s="242">
        <v>22</v>
      </c>
      <c r="BV82" s="242">
        <v>10</v>
      </c>
      <c r="BW82" s="243">
        <v>234</v>
      </c>
      <c r="BX82" s="243">
        <v>1279</v>
      </c>
      <c r="BY82" s="244">
        <v>10</v>
      </c>
      <c r="BZ82" s="243">
        <v>1</v>
      </c>
      <c r="CA82" s="243">
        <v>2</v>
      </c>
      <c r="CB82" s="243">
        <v>3</v>
      </c>
      <c r="CC82" s="244">
        <v>177</v>
      </c>
      <c r="CD82" s="243">
        <v>49</v>
      </c>
      <c r="CE82" s="243">
        <v>0</v>
      </c>
      <c r="CF82" s="244">
        <v>2</v>
      </c>
      <c r="CG82" s="245">
        <f t="shared" si="3"/>
        <v>2288</v>
      </c>
      <c r="CH82" s="246">
        <v>8727</v>
      </c>
      <c r="CI82" s="247">
        <v>17962</v>
      </c>
      <c r="CJ82" s="247">
        <v>926</v>
      </c>
      <c r="CK82" s="247">
        <v>3</v>
      </c>
      <c r="CL82" s="247">
        <v>0</v>
      </c>
      <c r="CM82" s="247">
        <v>834</v>
      </c>
      <c r="CN82" s="248">
        <f t="shared" si="4"/>
        <v>28452</v>
      </c>
      <c r="CO82" s="248">
        <f t="shared" si="5"/>
        <v>30740</v>
      </c>
      <c r="CP82" s="249" t="s">
        <v>353</v>
      </c>
    </row>
    <row r="83" spans="1:94" ht="15" customHeight="1">
      <c r="A83" s="237" t="s">
        <v>354</v>
      </c>
      <c r="B83" s="238" t="s">
        <v>443</v>
      </c>
      <c r="C83" s="239">
        <v>2</v>
      </c>
      <c r="D83" s="239">
        <v>1</v>
      </c>
      <c r="E83" s="240">
        <v>0</v>
      </c>
      <c r="F83" s="239">
        <v>0</v>
      </c>
      <c r="G83" s="239">
        <v>0</v>
      </c>
      <c r="H83" s="239">
        <v>0</v>
      </c>
      <c r="I83" s="239">
        <v>0</v>
      </c>
      <c r="J83" s="240">
        <v>0</v>
      </c>
      <c r="K83" s="239">
        <v>1</v>
      </c>
      <c r="L83" s="239">
        <v>1</v>
      </c>
      <c r="M83" s="239">
        <v>0</v>
      </c>
      <c r="N83" s="239">
        <v>4</v>
      </c>
      <c r="O83" s="239">
        <v>0</v>
      </c>
      <c r="P83" s="239">
        <v>0</v>
      </c>
      <c r="Q83" s="239">
        <v>2</v>
      </c>
      <c r="R83" s="239">
        <v>1</v>
      </c>
      <c r="S83" s="239">
        <v>1</v>
      </c>
      <c r="T83" s="239">
        <v>0</v>
      </c>
      <c r="U83" s="239">
        <v>1</v>
      </c>
      <c r="V83" s="239">
        <v>2</v>
      </c>
      <c r="W83" s="239">
        <v>3</v>
      </c>
      <c r="X83" s="239">
        <v>2</v>
      </c>
      <c r="Y83" s="239">
        <v>3</v>
      </c>
      <c r="Z83" s="239">
        <v>2</v>
      </c>
      <c r="AA83" s="239">
        <v>6</v>
      </c>
      <c r="AB83" s="239">
        <v>4</v>
      </c>
      <c r="AC83" s="239">
        <v>6</v>
      </c>
      <c r="AD83" s="239">
        <v>10</v>
      </c>
      <c r="AE83" s="239">
        <v>0</v>
      </c>
      <c r="AF83" s="239">
        <v>1</v>
      </c>
      <c r="AG83" s="239">
        <v>0</v>
      </c>
      <c r="AH83" s="240">
        <v>2</v>
      </c>
      <c r="AI83" s="241">
        <v>5</v>
      </c>
      <c r="AJ83" s="239">
        <v>4</v>
      </c>
      <c r="AK83" s="240">
        <v>11</v>
      </c>
      <c r="AL83" s="239">
        <v>4</v>
      </c>
      <c r="AM83" s="239">
        <v>1</v>
      </c>
      <c r="AN83" s="240">
        <v>2</v>
      </c>
      <c r="AO83" s="239">
        <v>2</v>
      </c>
      <c r="AP83" s="240">
        <v>48</v>
      </c>
      <c r="AQ83" s="239">
        <v>7</v>
      </c>
      <c r="AR83" s="239">
        <v>0</v>
      </c>
      <c r="AS83" s="239">
        <v>0</v>
      </c>
      <c r="AT83" s="239">
        <v>9</v>
      </c>
      <c r="AU83" s="240">
        <v>0</v>
      </c>
      <c r="AV83" s="239">
        <v>6</v>
      </c>
      <c r="AW83" s="240">
        <v>9</v>
      </c>
      <c r="AX83" s="239">
        <v>1</v>
      </c>
      <c r="AY83" s="239">
        <v>1</v>
      </c>
      <c r="AZ83" s="239">
        <v>0</v>
      </c>
      <c r="BA83" s="239">
        <v>2</v>
      </c>
      <c r="BB83" s="239">
        <v>8</v>
      </c>
      <c r="BC83" s="240">
        <v>1</v>
      </c>
      <c r="BD83" s="239">
        <v>7</v>
      </c>
      <c r="BE83" s="239">
        <v>2</v>
      </c>
      <c r="BF83" s="240">
        <v>1</v>
      </c>
      <c r="BG83" s="242">
        <v>239</v>
      </c>
      <c r="BH83" s="243">
        <v>2</v>
      </c>
      <c r="BI83" s="243">
        <v>4</v>
      </c>
      <c r="BJ83" s="243">
        <v>6</v>
      </c>
      <c r="BK83" s="243">
        <v>1</v>
      </c>
      <c r="BL83" s="243">
        <v>5</v>
      </c>
      <c r="BM83" s="243">
        <v>3</v>
      </c>
      <c r="BN83" s="244">
        <v>0</v>
      </c>
      <c r="BO83" s="243">
        <v>0</v>
      </c>
      <c r="BP83" s="243">
        <v>2</v>
      </c>
      <c r="BQ83" s="243">
        <v>6</v>
      </c>
      <c r="BR83" s="243">
        <v>0</v>
      </c>
      <c r="BS83" s="243">
        <v>1</v>
      </c>
      <c r="BT83" s="244">
        <v>1</v>
      </c>
      <c r="BU83" s="242">
        <v>8</v>
      </c>
      <c r="BV83" s="242">
        <v>8</v>
      </c>
      <c r="BW83" s="243">
        <v>224</v>
      </c>
      <c r="BX83" s="243">
        <v>43</v>
      </c>
      <c r="BY83" s="244">
        <v>14</v>
      </c>
      <c r="BZ83" s="243">
        <v>5</v>
      </c>
      <c r="CA83" s="243">
        <v>4</v>
      </c>
      <c r="CB83" s="243">
        <v>2</v>
      </c>
      <c r="CC83" s="244">
        <v>31</v>
      </c>
      <c r="CD83" s="243">
        <v>15</v>
      </c>
      <c r="CE83" s="243">
        <v>0</v>
      </c>
      <c r="CF83" s="244">
        <v>2</v>
      </c>
      <c r="CG83" s="245">
        <f t="shared" si="3"/>
        <v>812</v>
      </c>
      <c r="CH83" s="260">
        <v>3737</v>
      </c>
      <c r="CI83" s="261">
        <v>2520</v>
      </c>
      <c r="CJ83" s="261">
        <v>2857</v>
      </c>
      <c r="CK83" s="261">
        <v>16</v>
      </c>
      <c r="CL83" s="261">
        <v>1</v>
      </c>
      <c r="CM83" s="261">
        <v>108</v>
      </c>
      <c r="CN83" s="262">
        <f t="shared" si="4"/>
        <v>9239</v>
      </c>
      <c r="CO83" s="262">
        <f t="shared" si="5"/>
        <v>10051</v>
      </c>
      <c r="CP83" s="263" t="s">
        <v>354</v>
      </c>
    </row>
    <row r="84" spans="1:94" ht="15" customHeight="1">
      <c r="A84" s="224" t="s">
        <v>355</v>
      </c>
      <c r="B84" s="225" t="s">
        <v>444</v>
      </c>
      <c r="C84" s="226">
        <v>11</v>
      </c>
      <c r="D84" s="226">
        <v>9</v>
      </c>
      <c r="E84" s="227">
        <v>0</v>
      </c>
      <c r="F84" s="226">
        <v>0</v>
      </c>
      <c r="G84" s="226">
        <v>0</v>
      </c>
      <c r="H84" s="226">
        <v>0</v>
      </c>
      <c r="I84" s="226">
        <v>0</v>
      </c>
      <c r="J84" s="227">
        <v>0</v>
      </c>
      <c r="K84" s="226">
        <v>6</v>
      </c>
      <c r="L84" s="226">
        <v>2</v>
      </c>
      <c r="M84" s="226">
        <v>0</v>
      </c>
      <c r="N84" s="226">
        <v>1</v>
      </c>
      <c r="O84" s="226">
        <v>1</v>
      </c>
      <c r="P84" s="226">
        <v>0</v>
      </c>
      <c r="Q84" s="226">
        <v>2</v>
      </c>
      <c r="R84" s="226">
        <v>1</v>
      </c>
      <c r="S84" s="226">
        <v>1</v>
      </c>
      <c r="T84" s="226">
        <v>0</v>
      </c>
      <c r="U84" s="226">
        <v>2</v>
      </c>
      <c r="V84" s="226">
        <v>1</v>
      </c>
      <c r="W84" s="226">
        <v>10</v>
      </c>
      <c r="X84" s="226">
        <v>2</v>
      </c>
      <c r="Y84" s="226">
        <v>2</v>
      </c>
      <c r="Z84" s="226">
        <v>4</v>
      </c>
      <c r="AA84" s="226">
        <v>9</v>
      </c>
      <c r="AB84" s="226">
        <v>4</v>
      </c>
      <c r="AC84" s="226">
        <v>9</v>
      </c>
      <c r="AD84" s="226">
        <v>17</v>
      </c>
      <c r="AE84" s="226">
        <v>0</v>
      </c>
      <c r="AF84" s="226">
        <v>1</v>
      </c>
      <c r="AG84" s="226">
        <v>2</v>
      </c>
      <c r="AH84" s="227">
        <v>3</v>
      </c>
      <c r="AI84" s="228">
        <v>6</v>
      </c>
      <c r="AJ84" s="226">
        <v>8</v>
      </c>
      <c r="AK84" s="227">
        <v>14</v>
      </c>
      <c r="AL84" s="226">
        <v>6</v>
      </c>
      <c r="AM84" s="226">
        <v>3</v>
      </c>
      <c r="AN84" s="227">
        <v>4</v>
      </c>
      <c r="AO84" s="226">
        <v>5</v>
      </c>
      <c r="AP84" s="227">
        <v>99</v>
      </c>
      <c r="AQ84" s="226">
        <v>4</v>
      </c>
      <c r="AR84" s="226">
        <v>0</v>
      </c>
      <c r="AS84" s="226">
        <v>1</v>
      </c>
      <c r="AT84" s="226">
        <v>12</v>
      </c>
      <c r="AU84" s="227">
        <v>0</v>
      </c>
      <c r="AV84" s="226">
        <v>330</v>
      </c>
      <c r="AW84" s="227">
        <v>621</v>
      </c>
      <c r="AX84" s="226">
        <v>92</v>
      </c>
      <c r="AY84" s="226">
        <v>2</v>
      </c>
      <c r="AZ84" s="226">
        <v>1</v>
      </c>
      <c r="BA84" s="226">
        <v>4</v>
      </c>
      <c r="BB84" s="226">
        <v>14</v>
      </c>
      <c r="BC84" s="227">
        <v>1</v>
      </c>
      <c r="BD84" s="226">
        <v>11</v>
      </c>
      <c r="BE84" s="226">
        <v>4</v>
      </c>
      <c r="BF84" s="227">
        <v>2</v>
      </c>
      <c r="BG84" s="231">
        <v>1324</v>
      </c>
      <c r="BH84" s="229">
        <v>8</v>
      </c>
      <c r="BI84" s="229">
        <v>9</v>
      </c>
      <c r="BJ84" s="229">
        <v>20</v>
      </c>
      <c r="BK84" s="229">
        <v>1</v>
      </c>
      <c r="BL84" s="229">
        <v>188</v>
      </c>
      <c r="BM84" s="229">
        <v>5</v>
      </c>
      <c r="BN84" s="230">
        <v>1</v>
      </c>
      <c r="BO84" s="229">
        <v>23</v>
      </c>
      <c r="BP84" s="229">
        <v>10</v>
      </c>
      <c r="BQ84" s="229">
        <v>35</v>
      </c>
      <c r="BR84" s="229">
        <v>31</v>
      </c>
      <c r="BS84" s="229">
        <v>1</v>
      </c>
      <c r="BT84" s="230">
        <v>12</v>
      </c>
      <c r="BU84" s="231">
        <v>47</v>
      </c>
      <c r="BV84" s="231">
        <v>89</v>
      </c>
      <c r="BW84" s="229">
        <v>78</v>
      </c>
      <c r="BX84" s="229">
        <v>0</v>
      </c>
      <c r="BY84" s="230">
        <v>1</v>
      </c>
      <c r="BZ84" s="229">
        <v>1633</v>
      </c>
      <c r="CA84" s="229">
        <v>1</v>
      </c>
      <c r="CB84" s="229">
        <v>17</v>
      </c>
      <c r="CC84" s="230">
        <v>225</v>
      </c>
      <c r="CD84" s="229">
        <v>191</v>
      </c>
      <c r="CE84" s="229">
        <v>1</v>
      </c>
      <c r="CF84" s="230">
        <v>4</v>
      </c>
      <c r="CG84" s="232">
        <f t="shared" si="3"/>
        <v>5299</v>
      </c>
      <c r="CH84" s="246">
        <v>5087</v>
      </c>
      <c r="CI84" s="247">
        <v>4032</v>
      </c>
      <c r="CJ84" s="247">
        <v>334</v>
      </c>
      <c r="CK84" s="247">
        <v>1605</v>
      </c>
      <c r="CL84" s="247">
        <v>0</v>
      </c>
      <c r="CM84" s="247">
        <v>1544</v>
      </c>
      <c r="CN84" s="248">
        <f t="shared" si="4"/>
        <v>12602</v>
      </c>
      <c r="CO84" s="248">
        <f t="shared" si="5"/>
        <v>17901</v>
      </c>
      <c r="CP84" s="249" t="s">
        <v>355</v>
      </c>
    </row>
    <row r="85" spans="1:94" ht="15" customHeight="1">
      <c r="A85" s="237" t="s">
        <v>356</v>
      </c>
      <c r="B85" s="238" t="s">
        <v>445</v>
      </c>
      <c r="C85" s="239">
        <v>14</v>
      </c>
      <c r="D85" s="239">
        <v>1</v>
      </c>
      <c r="E85" s="240">
        <v>0</v>
      </c>
      <c r="F85" s="239">
        <v>0</v>
      </c>
      <c r="G85" s="239">
        <v>0</v>
      </c>
      <c r="H85" s="239">
        <v>0</v>
      </c>
      <c r="I85" s="239">
        <v>0</v>
      </c>
      <c r="J85" s="240">
        <v>0</v>
      </c>
      <c r="K85" s="239">
        <v>5</v>
      </c>
      <c r="L85" s="239">
        <v>1</v>
      </c>
      <c r="M85" s="239">
        <v>0</v>
      </c>
      <c r="N85" s="239">
        <v>1</v>
      </c>
      <c r="O85" s="239">
        <v>0</v>
      </c>
      <c r="P85" s="239">
        <v>0</v>
      </c>
      <c r="Q85" s="239">
        <v>1</v>
      </c>
      <c r="R85" s="239">
        <v>1</v>
      </c>
      <c r="S85" s="239">
        <v>0</v>
      </c>
      <c r="T85" s="239">
        <v>0</v>
      </c>
      <c r="U85" s="239">
        <v>3</v>
      </c>
      <c r="V85" s="239">
        <v>6</v>
      </c>
      <c r="W85" s="239">
        <v>10</v>
      </c>
      <c r="X85" s="239">
        <v>2</v>
      </c>
      <c r="Y85" s="239">
        <v>1</v>
      </c>
      <c r="Z85" s="239">
        <v>5</v>
      </c>
      <c r="AA85" s="239">
        <v>5</v>
      </c>
      <c r="AB85" s="239">
        <v>4</v>
      </c>
      <c r="AC85" s="239">
        <v>8</v>
      </c>
      <c r="AD85" s="239">
        <v>95</v>
      </c>
      <c r="AE85" s="239">
        <v>3</v>
      </c>
      <c r="AF85" s="239">
        <v>1</v>
      </c>
      <c r="AG85" s="239">
        <v>1</v>
      </c>
      <c r="AH85" s="240">
        <v>2</v>
      </c>
      <c r="AI85" s="241">
        <v>5</v>
      </c>
      <c r="AJ85" s="239">
        <v>1</v>
      </c>
      <c r="AK85" s="240">
        <v>2</v>
      </c>
      <c r="AL85" s="239">
        <v>6</v>
      </c>
      <c r="AM85" s="239">
        <v>5</v>
      </c>
      <c r="AN85" s="240">
        <v>3</v>
      </c>
      <c r="AO85" s="239">
        <v>1</v>
      </c>
      <c r="AP85" s="240">
        <v>16</v>
      </c>
      <c r="AQ85" s="239">
        <v>4</v>
      </c>
      <c r="AR85" s="239">
        <v>0</v>
      </c>
      <c r="AS85" s="239">
        <v>0</v>
      </c>
      <c r="AT85" s="239">
        <v>3</v>
      </c>
      <c r="AU85" s="240">
        <v>0</v>
      </c>
      <c r="AV85" s="239">
        <v>4</v>
      </c>
      <c r="AW85" s="240">
        <v>6</v>
      </c>
      <c r="AX85" s="239">
        <v>0</v>
      </c>
      <c r="AY85" s="239">
        <v>0</v>
      </c>
      <c r="AZ85" s="239">
        <v>0</v>
      </c>
      <c r="BA85" s="239">
        <v>1</v>
      </c>
      <c r="BB85" s="239">
        <v>7</v>
      </c>
      <c r="BC85" s="240">
        <v>0</v>
      </c>
      <c r="BD85" s="239">
        <v>5</v>
      </c>
      <c r="BE85" s="239">
        <v>2</v>
      </c>
      <c r="BF85" s="240">
        <v>0</v>
      </c>
      <c r="BG85" s="242">
        <v>27</v>
      </c>
      <c r="BH85" s="243">
        <v>1</v>
      </c>
      <c r="BI85" s="243">
        <v>2</v>
      </c>
      <c r="BJ85" s="243">
        <v>7</v>
      </c>
      <c r="BK85" s="243">
        <v>26</v>
      </c>
      <c r="BL85" s="243">
        <v>5</v>
      </c>
      <c r="BM85" s="243">
        <v>1</v>
      </c>
      <c r="BN85" s="244">
        <v>0</v>
      </c>
      <c r="BO85" s="243">
        <v>0</v>
      </c>
      <c r="BP85" s="243">
        <v>2</v>
      </c>
      <c r="BQ85" s="243">
        <v>8</v>
      </c>
      <c r="BR85" s="243">
        <v>0</v>
      </c>
      <c r="BS85" s="243">
        <v>1</v>
      </c>
      <c r="BT85" s="244">
        <v>1</v>
      </c>
      <c r="BU85" s="242">
        <v>5</v>
      </c>
      <c r="BV85" s="242">
        <v>5</v>
      </c>
      <c r="BW85" s="243">
        <v>18</v>
      </c>
      <c r="BX85" s="243">
        <v>0</v>
      </c>
      <c r="BY85" s="244">
        <v>2</v>
      </c>
      <c r="BZ85" s="243">
        <v>236</v>
      </c>
      <c r="CA85" s="243">
        <v>4</v>
      </c>
      <c r="CB85" s="243">
        <v>2</v>
      </c>
      <c r="CC85" s="244">
        <v>398</v>
      </c>
      <c r="CD85" s="243">
        <v>53</v>
      </c>
      <c r="CE85" s="243">
        <v>4</v>
      </c>
      <c r="CF85" s="244">
        <v>1</v>
      </c>
      <c r="CG85" s="245">
        <f t="shared" si="3"/>
        <v>1050</v>
      </c>
      <c r="CH85" s="246">
        <v>2677</v>
      </c>
      <c r="CI85" s="247">
        <v>9621</v>
      </c>
      <c r="CJ85" s="247">
        <v>122</v>
      </c>
      <c r="CK85" s="247">
        <v>641</v>
      </c>
      <c r="CL85" s="247">
        <v>0</v>
      </c>
      <c r="CM85" s="247">
        <v>1025</v>
      </c>
      <c r="CN85" s="248">
        <f t="shared" si="4"/>
        <v>14086</v>
      </c>
      <c r="CO85" s="248">
        <f t="shared" si="5"/>
        <v>15136</v>
      </c>
      <c r="CP85" s="249" t="s">
        <v>356</v>
      </c>
    </row>
    <row r="86" spans="1:94" ht="15" customHeight="1">
      <c r="A86" s="237" t="s">
        <v>357</v>
      </c>
      <c r="B86" s="238" t="s">
        <v>446</v>
      </c>
      <c r="C86" s="239">
        <v>2</v>
      </c>
      <c r="D86" s="239">
        <v>1</v>
      </c>
      <c r="E86" s="240">
        <v>0</v>
      </c>
      <c r="F86" s="239">
        <v>0</v>
      </c>
      <c r="G86" s="239">
        <v>0</v>
      </c>
      <c r="H86" s="239">
        <v>0</v>
      </c>
      <c r="I86" s="239">
        <v>0</v>
      </c>
      <c r="J86" s="240">
        <v>0</v>
      </c>
      <c r="K86" s="239">
        <v>1</v>
      </c>
      <c r="L86" s="239">
        <v>1</v>
      </c>
      <c r="M86" s="239">
        <v>0</v>
      </c>
      <c r="N86" s="239">
        <v>1</v>
      </c>
      <c r="O86" s="239">
        <v>1</v>
      </c>
      <c r="P86" s="239">
        <v>0</v>
      </c>
      <c r="Q86" s="239">
        <v>1</v>
      </c>
      <c r="R86" s="239">
        <v>1</v>
      </c>
      <c r="S86" s="239">
        <v>1</v>
      </c>
      <c r="T86" s="239">
        <v>0</v>
      </c>
      <c r="U86" s="239">
        <v>1</v>
      </c>
      <c r="V86" s="239">
        <v>1</v>
      </c>
      <c r="W86" s="239">
        <v>3</v>
      </c>
      <c r="X86" s="239">
        <v>1</v>
      </c>
      <c r="Y86" s="239">
        <v>1</v>
      </c>
      <c r="Z86" s="239">
        <v>2</v>
      </c>
      <c r="AA86" s="239">
        <v>5</v>
      </c>
      <c r="AB86" s="239">
        <v>2</v>
      </c>
      <c r="AC86" s="239">
        <v>4</v>
      </c>
      <c r="AD86" s="239">
        <v>10</v>
      </c>
      <c r="AE86" s="239">
        <v>0</v>
      </c>
      <c r="AF86" s="239">
        <v>1</v>
      </c>
      <c r="AG86" s="239">
        <v>1</v>
      </c>
      <c r="AH86" s="240">
        <v>2</v>
      </c>
      <c r="AI86" s="241">
        <v>4</v>
      </c>
      <c r="AJ86" s="239">
        <v>5</v>
      </c>
      <c r="AK86" s="240">
        <v>1</v>
      </c>
      <c r="AL86" s="239">
        <v>4</v>
      </c>
      <c r="AM86" s="239">
        <v>1</v>
      </c>
      <c r="AN86" s="240">
        <v>2</v>
      </c>
      <c r="AO86" s="239">
        <v>3</v>
      </c>
      <c r="AP86" s="240">
        <v>51</v>
      </c>
      <c r="AQ86" s="239">
        <v>4</v>
      </c>
      <c r="AR86" s="239">
        <v>0</v>
      </c>
      <c r="AS86" s="239">
        <v>0</v>
      </c>
      <c r="AT86" s="239">
        <v>7</v>
      </c>
      <c r="AU86" s="240">
        <v>0</v>
      </c>
      <c r="AV86" s="239">
        <v>8</v>
      </c>
      <c r="AW86" s="240">
        <v>12</v>
      </c>
      <c r="AX86" s="239">
        <v>1</v>
      </c>
      <c r="AY86" s="239">
        <v>1</v>
      </c>
      <c r="AZ86" s="239">
        <v>0</v>
      </c>
      <c r="BA86" s="239">
        <v>2</v>
      </c>
      <c r="BB86" s="239">
        <v>10</v>
      </c>
      <c r="BC86" s="240">
        <v>1</v>
      </c>
      <c r="BD86" s="239">
        <v>6</v>
      </c>
      <c r="BE86" s="239">
        <v>2</v>
      </c>
      <c r="BF86" s="240">
        <v>1</v>
      </c>
      <c r="BG86" s="242">
        <v>31</v>
      </c>
      <c r="BH86" s="243">
        <v>2</v>
      </c>
      <c r="BI86" s="243">
        <v>2</v>
      </c>
      <c r="BJ86" s="243">
        <v>4</v>
      </c>
      <c r="BK86" s="243">
        <v>1</v>
      </c>
      <c r="BL86" s="243">
        <v>2</v>
      </c>
      <c r="BM86" s="243">
        <v>3</v>
      </c>
      <c r="BN86" s="244">
        <v>0</v>
      </c>
      <c r="BO86" s="243">
        <v>0</v>
      </c>
      <c r="BP86" s="243">
        <v>3</v>
      </c>
      <c r="BQ86" s="243">
        <v>3</v>
      </c>
      <c r="BR86" s="243">
        <v>0</v>
      </c>
      <c r="BS86" s="243">
        <v>1</v>
      </c>
      <c r="BT86" s="244">
        <v>1</v>
      </c>
      <c r="BU86" s="242">
        <v>36</v>
      </c>
      <c r="BV86" s="242">
        <v>4</v>
      </c>
      <c r="BW86" s="243">
        <v>6</v>
      </c>
      <c r="BX86" s="243">
        <v>0</v>
      </c>
      <c r="BY86" s="244">
        <v>1</v>
      </c>
      <c r="BZ86" s="243">
        <v>7</v>
      </c>
      <c r="CA86" s="243">
        <v>1</v>
      </c>
      <c r="CB86" s="243">
        <v>6108</v>
      </c>
      <c r="CC86" s="244">
        <v>3</v>
      </c>
      <c r="CD86" s="243">
        <v>1</v>
      </c>
      <c r="CE86" s="243">
        <v>0</v>
      </c>
      <c r="CF86" s="244">
        <v>4</v>
      </c>
      <c r="CG86" s="245">
        <f t="shared" si="3"/>
        <v>6394</v>
      </c>
      <c r="CH86" s="246">
        <v>24831</v>
      </c>
      <c r="CI86" s="247">
        <v>54</v>
      </c>
      <c r="CJ86" s="247">
        <v>2</v>
      </c>
      <c r="CK86" s="247">
        <v>23</v>
      </c>
      <c r="CL86" s="247">
        <v>0</v>
      </c>
      <c r="CM86" s="247">
        <v>872</v>
      </c>
      <c r="CN86" s="248">
        <f t="shared" si="4"/>
        <v>25782</v>
      </c>
      <c r="CO86" s="248">
        <f t="shared" si="5"/>
        <v>32176</v>
      </c>
      <c r="CP86" s="249" t="s">
        <v>357</v>
      </c>
    </row>
    <row r="87" spans="1:94" ht="15" customHeight="1">
      <c r="A87" s="250" t="s">
        <v>358</v>
      </c>
      <c r="B87" s="266" t="s">
        <v>447</v>
      </c>
      <c r="C87" s="253">
        <v>21</v>
      </c>
      <c r="D87" s="253">
        <v>9</v>
      </c>
      <c r="E87" s="254">
        <v>0</v>
      </c>
      <c r="F87" s="253">
        <v>2</v>
      </c>
      <c r="G87" s="253">
        <v>0</v>
      </c>
      <c r="H87" s="253">
        <v>0</v>
      </c>
      <c r="I87" s="253">
        <v>0</v>
      </c>
      <c r="J87" s="254">
        <v>0</v>
      </c>
      <c r="K87" s="253">
        <v>46</v>
      </c>
      <c r="L87" s="253">
        <v>25</v>
      </c>
      <c r="M87" s="253">
        <v>2</v>
      </c>
      <c r="N87" s="253">
        <v>5</v>
      </c>
      <c r="O87" s="253">
        <v>2</v>
      </c>
      <c r="P87" s="253">
        <v>0</v>
      </c>
      <c r="Q87" s="253">
        <v>13</v>
      </c>
      <c r="R87" s="253">
        <v>6</v>
      </c>
      <c r="S87" s="253">
        <v>3</v>
      </c>
      <c r="T87" s="253">
        <v>1</v>
      </c>
      <c r="U87" s="253">
        <v>12</v>
      </c>
      <c r="V87" s="253">
        <v>13</v>
      </c>
      <c r="W87" s="253">
        <v>53</v>
      </c>
      <c r="X87" s="253">
        <v>20</v>
      </c>
      <c r="Y87" s="253">
        <v>9</v>
      </c>
      <c r="Z87" s="253">
        <v>38</v>
      </c>
      <c r="AA87" s="253">
        <v>22</v>
      </c>
      <c r="AB87" s="253">
        <v>21</v>
      </c>
      <c r="AC87" s="253">
        <v>25</v>
      </c>
      <c r="AD87" s="253">
        <v>77</v>
      </c>
      <c r="AE87" s="253">
        <v>4</v>
      </c>
      <c r="AF87" s="253">
        <v>4</v>
      </c>
      <c r="AG87" s="253">
        <v>5</v>
      </c>
      <c r="AH87" s="254">
        <v>8</v>
      </c>
      <c r="AI87" s="255">
        <v>32</v>
      </c>
      <c r="AJ87" s="253">
        <v>34</v>
      </c>
      <c r="AK87" s="254">
        <v>103</v>
      </c>
      <c r="AL87" s="253">
        <v>22</v>
      </c>
      <c r="AM87" s="253">
        <v>21</v>
      </c>
      <c r="AN87" s="254">
        <v>17</v>
      </c>
      <c r="AO87" s="253">
        <v>28</v>
      </c>
      <c r="AP87" s="254">
        <v>301</v>
      </c>
      <c r="AQ87" s="253">
        <v>45</v>
      </c>
      <c r="AR87" s="253">
        <v>0</v>
      </c>
      <c r="AS87" s="253">
        <v>3</v>
      </c>
      <c r="AT87" s="253">
        <v>29</v>
      </c>
      <c r="AU87" s="254">
        <v>2</v>
      </c>
      <c r="AV87" s="253">
        <v>368</v>
      </c>
      <c r="AW87" s="254">
        <v>113</v>
      </c>
      <c r="AX87" s="253">
        <v>22</v>
      </c>
      <c r="AY87" s="253">
        <v>5</v>
      </c>
      <c r="AZ87" s="253">
        <v>3</v>
      </c>
      <c r="BA87" s="253">
        <v>17</v>
      </c>
      <c r="BB87" s="253">
        <v>23</v>
      </c>
      <c r="BC87" s="254">
        <v>2</v>
      </c>
      <c r="BD87" s="253">
        <v>46</v>
      </c>
      <c r="BE87" s="253">
        <v>9</v>
      </c>
      <c r="BF87" s="254">
        <v>4</v>
      </c>
      <c r="BG87" s="256">
        <v>1557</v>
      </c>
      <c r="BH87" s="257">
        <v>14</v>
      </c>
      <c r="BI87" s="257">
        <v>21</v>
      </c>
      <c r="BJ87" s="257">
        <v>26</v>
      </c>
      <c r="BK87" s="257">
        <v>7</v>
      </c>
      <c r="BL87" s="257">
        <v>329</v>
      </c>
      <c r="BM87" s="257">
        <v>20</v>
      </c>
      <c r="BN87" s="258">
        <v>1</v>
      </c>
      <c r="BO87" s="257">
        <v>13</v>
      </c>
      <c r="BP87" s="257">
        <v>16</v>
      </c>
      <c r="BQ87" s="257">
        <v>110</v>
      </c>
      <c r="BR87" s="257">
        <v>7</v>
      </c>
      <c r="BS87" s="257">
        <v>3</v>
      </c>
      <c r="BT87" s="258">
        <v>8</v>
      </c>
      <c r="BU87" s="256">
        <v>90</v>
      </c>
      <c r="BV87" s="256">
        <v>32</v>
      </c>
      <c r="BW87" s="257">
        <v>118</v>
      </c>
      <c r="BX87" s="257">
        <v>0</v>
      </c>
      <c r="BY87" s="258">
        <v>32</v>
      </c>
      <c r="BZ87" s="257">
        <v>269</v>
      </c>
      <c r="CA87" s="257">
        <v>4</v>
      </c>
      <c r="CB87" s="257">
        <v>20</v>
      </c>
      <c r="CC87" s="258">
        <v>8902</v>
      </c>
      <c r="CD87" s="257">
        <v>767</v>
      </c>
      <c r="CE87" s="257">
        <v>5</v>
      </c>
      <c r="CF87" s="258">
        <v>754</v>
      </c>
      <c r="CG87" s="259">
        <f t="shared" si="3"/>
        <v>14820</v>
      </c>
      <c r="CH87" s="260">
        <v>11831</v>
      </c>
      <c r="CI87" s="261">
        <v>3232</v>
      </c>
      <c r="CJ87" s="261">
        <v>5574</v>
      </c>
      <c r="CK87" s="261">
        <v>233</v>
      </c>
      <c r="CL87" s="261">
        <v>-4</v>
      </c>
      <c r="CM87" s="261">
        <v>2413</v>
      </c>
      <c r="CN87" s="262">
        <f t="shared" si="4"/>
        <v>23279</v>
      </c>
      <c r="CO87" s="262">
        <f t="shared" si="5"/>
        <v>38099</v>
      </c>
      <c r="CP87" s="263" t="s">
        <v>358</v>
      </c>
    </row>
    <row r="88" spans="1:94" ht="15" customHeight="1">
      <c r="A88" s="237" t="s">
        <v>359</v>
      </c>
      <c r="B88" s="265" t="s">
        <v>448</v>
      </c>
      <c r="C88" s="239">
        <v>21</v>
      </c>
      <c r="D88" s="239">
        <v>6</v>
      </c>
      <c r="E88" s="240">
        <v>0</v>
      </c>
      <c r="F88" s="239">
        <v>2</v>
      </c>
      <c r="G88" s="239">
        <v>0</v>
      </c>
      <c r="H88" s="239">
        <v>0</v>
      </c>
      <c r="I88" s="239">
        <v>0</v>
      </c>
      <c r="J88" s="240">
        <v>0</v>
      </c>
      <c r="K88" s="239">
        <v>144</v>
      </c>
      <c r="L88" s="239">
        <v>28</v>
      </c>
      <c r="M88" s="239">
        <v>0</v>
      </c>
      <c r="N88" s="239">
        <v>21</v>
      </c>
      <c r="O88" s="239">
        <v>14</v>
      </c>
      <c r="P88" s="239">
        <v>7</v>
      </c>
      <c r="Q88" s="239">
        <v>81</v>
      </c>
      <c r="R88" s="239">
        <v>24</v>
      </c>
      <c r="S88" s="239">
        <v>8</v>
      </c>
      <c r="T88" s="239">
        <v>1</v>
      </c>
      <c r="U88" s="239">
        <v>24</v>
      </c>
      <c r="V88" s="239">
        <v>10</v>
      </c>
      <c r="W88" s="239">
        <v>11</v>
      </c>
      <c r="X88" s="239">
        <v>5</v>
      </c>
      <c r="Y88" s="239">
        <v>7</v>
      </c>
      <c r="Z88" s="239">
        <v>17</v>
      </c>
      <c r="AA88" s="239">
        <v>66</v>
      </c>
      <c r="AB88" s="239">
        <v>424</v>
      </c>
      <c r="AC88" s="239">
        <v>287</v>
      </c>
      <c r="AD88" s="239">
        <v>60</v>
      </c>
      <c r="AE88" s="239">
        <v>2</v>
      </c>
      <c r="AF88" s="239">
        <v>7</v>
      </c>
      <c r="AG88" s="239">
        <v>33</v>
      </c>
      <c r="AH88" s="240">
        <v>148</v>
      </c>
      <c r="AI88" s="241">
        <v>26</v>
      </c>
      <c r="AJ88" s="239">
        <v>25</v>
      </c>
      <c r="AK88" s="240">
        <v>23</v>
      </c>
      <c r="AL88" s="239">
        <v>63</v>
      </c>
      <c r="AM88" s="239">
        <v>10</v>
      </c>
      <c r="AN88" s="240">
        <v>11</v>
      </c>
      <c r="AO88" s="239">
        <v>17</v>
      </c>
      <c r="AP88" s="240">
        <v>847</v>
      </c>
      <c r="AQ88" s="239">
        <v>71</v>
      </c>
      <c r="AR88" s="239">
        <v>0</v>
      </c>
      <c r="AS88" s="239">
        <v>4</v>
      </c>
      <c r="AT88" s="239">
        <v>70</v>
      </c>
      <c r="AU88" s="240">
        <v>7</v>
      </c>
      <c r="AV88" s="239">
        <v>82</v>
      </c>
      <c r="AW88" s="240">
        <v>38</v>
      </c>
      <c r="AX88" s="239">
        <v>6</v>
      </c>
      <c r="AY88" s="239">
        <v>4</v>
      </c>
      <c r="AZ88" s="239">
        <v>1</v>
      </c>
      <c r="BA88" s="239">
        <v>12</v>
      </c>
      <c r="BB88" s="239">
        <v>33</v>
      </c>
      <c r="BC88" s="240">
        <v>2</v>
      </c>
      <c r="BD88" s="239">
        <v>36</v>
      </c>
      <c r="BE88" s="239">
        <v>20</v>
      </c>
      <c r="BF88" s="240">
        <v>5</v>
      </c>
      <c r="BG88" s="242">
        <v>240</v>
      </c>
      <c r="BH88" s="243">
        <v>15</v>
      </c>
      <c r="BI88" s="243">
        <v>22</v>
      </c>
      <c r="BJ88" s="243">
        <v>20</v>
      </c>
      <c r="BK88" s="243">
        <v>10</v>
      </c>
      <c r="BL88" s="243">
        <v>122</v>
      </c>
      <c r="BM88" s="243">
        <v>72</v>
      </c>
      <c r="BN88" s="244">
        <v>1</v>
      </c>
      <c r="BO88" s="243">
        <v>2</v>
      </c>
      <c r="BP88" s="243">
        <v>11</v>
      </c>
      <c r="BQ88" s="243">
        <v>53</v>
      </c>
      <c r="BR88" s="243">
        <v>4</v>
      </c>
      <c r="BS88" s="243">
        <v>3</v>
      </c>
      <c r="BT88" s="244">
        <v>7</v>
      </c>
      <c r="BU88" s="242">
        <v>64</v>
      </c>
      <c r="BV88" s="242">
        <v>79</v>
      </c>
      <c r="BW88" s="243">
        <v>75</v>
      </c>
      <c r="BX88" s="243">
        <v>5</v>
      </c>
      <c r="BY88" s="244">
        <v>3</v>
      </c>
      <c r="BZ88" s="243">
        <v>6</v>
      </c>
      <c r="CA88" s="243">
        <v>8</v>
      </c>
      <c r="CB88" s="243">
        <v>36</v>
      </c>
      <c r="CC88" s="244">
        <v>631</v>
      </c>
      <c r="CD88" s="243">
        <v>2011</v>
      </c>
      <c r="CE88" s="243">
        <v>10</v>
      </c>
      <c r="CF88" s="244">
        <v>15</v>
      </c>
      <c r="CG88" s="245">
        <f t="shared" si="3"/>
        <v>6396</v>
      </c>
      <c r="CH88" s="246">
        <v>4232</v>
      </c>
      <c r="CI88" s="247">
        <v>2154</v>
      </c>
      <c r="CJ88" s="247">
        <v>11970</v>
      </c>
      <c r="CK88" s="247">
        <v>165</v>
      </c>
      <c r="CL88" s="247">
        <v>0</v>
      </c>
      <c r="CM88" s="247">
        <v>527</v>
      </c>
      <c r="CN88" s="248">
        <f t="shared" si="4"/>
        <v>19048</v>
      </c>
      <c r="CO88" s="248">
        <f t="shared" si="5"/>
        <v>25444</v>
      </c>
      <c r="CP88" s="249" t="s">
        <v>359</v>
      </c>
    </row>
    <row r="89" spans="1:94" ht="15" customHeight="1">
      <c r="A89" s="237" t="s">
        <v>360</v>
      </c>
      <c r="B89" s="265" t="s">
        <v>449</v>
      </c>
      <c r="C89" s="239">
        <v>41</v>
      </c>
      <c r="D89" s="239">
        <v>48</v>
      </c>
      <c r="E89" s="240">
        <v>0</v>
      </c>
      <c r="F89" s="239">
        <v>3</v>
      </c>
      <c r="G89" s="239">
        <v>0</v>
      </c>
      <c r="H89" s="239">
        <v>3</v>
      </c>
      <c r="I89" s="239">
        <v>1</v>
      </c>
      <c r="J89" s="240">
        <v>0</v>
      </c>
      <c r="K89" s="239">
        <v>324</v>
      </c>
      <c r="L89" s="239">
        <v>27</v>
      </c>
      <c r="M89" s="239">
        <v>2</v>
      </c>
      <c r="N89" s="239">
        <v>25</v>
      </c>
      <c r="O89" s="239">
        <v>17</v>
      </c>
      <c r="P89" s="239">
        <v>2</v>
      </c>
      <c r="Q89" s="239">
        <v>13</v>
      </c>
      <c r="R89" s="239">
        <v>103</v>
      </c>
      <c r="S89" s="239">
        <v>16</v>
      </c>
      <c r="T89" s="239">
        <v>10</v>
      </c>
      <c r="U89" s="239">
        <v>324</v>
      </c>
      <c r="V89" s="239">
        <v>4</v>
      </c>
      <c r="W89" s="239">
        <v>66</v>
      </c>
      <c r="X89" s="239">
        <v>21</v>
      </c>
      <c r="Y89" s="239">
        <v>43</v>
      </c>
      <c r="Z89" s="239">
        <v>34</v>
      </c>
      <c r="AA89" s="239">
        <v>457</v>
      </c>
      <c r="AB89" s="239">
        <v>80</v>
      </c>
      <c r="AC89" s="239">
        <v>160</v>
      </c>
      <c r="AD89" s="239">
        <v>137</v>
      </c>
      <c r="AE89" s="239">
        <v>16</v>
      </c>
      <c r="AF89" s="239">
        <v>10</v>
      </c>
      <c r="AG89" s="239">
        <v>27</v>
      </c>
      <c r="AH89" s="240">
        <v>713</v>
      </c>
      <c r="AI89" s="241">
        <v>139</v>
      </c>
      <c r="AJ89" s="239">
        <v>18</v>
      </c>
      <c r="AK89" s="240">
        <v>15</v>
      </c>
      <c r="AL89" s="239">
        <v>111</v>
      </c>
      <c r="AM89" s="239">
        <v>60</v>
      </c>
      <c r="AN89" s="240">
        <v>93</v>
      </c>
      <c r="AO89" s="239">
        <v>79</v>
      </c>
      <c r="AP89" s="240">
        <v>2590</v>
      </c>
      <c r="AQ89" s="239">
        <v>136</v>
      </c>
      <c r="AR89" s="239">
        <v>0</v>
      </c>
      <c r="AS89" s="239">
        <v>483</v>
      </c>
      <c r="AT89" s="239">
        <v>122</v>
      </c>
      <c r="AU89" s="240">
        <v>97</v>
      </c>
      <c r="AV89" s="239">
        <v>181</v>
      </c>
      <c r="AW89" s="240">
        <v>218</v>
      </c>
      <c r="AX89" s="239">
        <v>12</v>
      </c>
      <c r="AY89" s="239">
        <v>0</v>
      </c>
      <c r="AZ89" s="239">
        <v>6</v>
      </c>
      <c r="BA89" s="239">
        <v>125</v>
      </c>
      <c r="BB89" s="239">
        <v>331</v>
      </c>
      <c r="BC89" s="240">
        <v>60</v>
      </c>
      <c r="BD89" s="239">
        <v>709</v>
      </c>
      <c r="BE89" s="239">
        <v>905</v>
      </c>
      <c r="BF89" s="240">
        <v>9</v>
      </c>
      <c r="BG89" s="242">
        <v>412</v>
      </c>
      <c r="BH89" s="243">
        <v>85</v>
      </c>
      <c r="BI89" s="243">
        <v>175</v>
      </c>
      <c r="BJ89" s="243">
        <v>97</v>
      </c>
      <c r="BK89" s="243">
        <v>98</v>
      </c>
      <c r="BL89" s="243">
        <v>45</v>
      </c>
      <c r="BM89" s="243">
        <v>25</v>
      </c>
      <c r="BN89" s="244">
        <v>0</v>
      </c>
      <c r="BO89" s="243">
        <v>41</v>
      </c>
      <c r="BP89" s="243">
        <v>44</v>
      </c>
      <c r="BQ89" s="243">
        <v>19</v>
      </c>
      <c r="BR89" s="243">
        <v>90</v>
      </c>
      <c r="BS89" s="243">
        <v>45</v>
      </c>
      <c r="BT89" s="244">
        <v>18</v>
      </c>
      <c r="BU89" s="242">
        <v>41</v>
      </c>
      <c r="BV89" s="242">
        <v>259</v>
      </c>
      <c r="BW89" s="243">
        <v>654</v>
      </c>
      <c r="BX89" s="243">
        <v>33</v>
      </c>
      <c r="BY89" s="244">
        <v>3</v>
      </c>
      <c r="BZ89" s="243">
        <v>10</v>
      </c>
      <c r="CA89" s="243">
        <v>1</v>
      </c>
      <c r="CB89" s="243">
        <v>23</v>
      </c>
      <c r="CC89" s="244">
        <v>118</v>
      </c>
      <c r="CD89" s="243">
        <v>41</v>
      </c>
      <c r="CE89" s="243">
        <v>718</v>
      </c>
      <c r="CF89" s="244">
        <v>29</v>
      </c>
      <c r="CG89" s="245">
        <f t="shared" si="3"/>
        <v>12350</v>
      </c>
      <c r="CH89" s="246">
        <v>3087</v>
      </c>
      <c r="CI89" s="247">
        <v>21</v>
      </c>
      <c r="CJ89" s="247">
        <v>0</v>
      </c>
      <c r="CK89" s="247">
        <v>210</v>
      </c>
      <c r="CL89" s="247">
        <v>34</v>
      </c>
      <c r="CM89" s="247">
        <v>6765</v>
      </c>
      <c r="CN89" s="248">
        <f t="shared" si="4"/>
        <v>10117</v>
      </c>
      <c r="CO89" s="248">
        <f t="shared" si="5"/>
        <v>22467</v>
      </c>
      <c r="CP89" s="249" t="s">
        <v>360</v>
      </c>
    </row>
    <row r="90" spans="1:94" ht="15" customHeight="1">
      <c r="A90" s="281" t="s">
        <v>361</v>
      </c>
      <c r="B90" s="265" t="s">
        <v>466</v>
      </c>
      <c r="C90" s="239">
        <v>11</v>
      </c>
      <c r="D90" s="239">
        <v>1</v>
      </c>
      <c r="E90" s="240">
        <v>0</v>
      </c>
      <c r="F90" s="239">
        <v>1</v>
      </c>
      <c r="G90" s="239">
        <v>0</v>
      </c>
      <c r="H90" s="239">
        <v>0</v>
      </c>
      <c r="I90" s="239">
        <v>0</v>
      </c>
      <c r="J90" s="240">
        <v>0</v>
      </c>
      <c r="K90" s="239">
        <v>33</v>
      </c>
      <c r="L90" s="239">
        <v>3</v>
      </c>
      <c r="M90" s="239">
        <v>0</v>
      </c>
      <c r="N90" s="239">
        <v>28</v>
      </c>
      <c r="O90" s="239">
        <v>15</v>
      </c>
      <c r="P90" s="239">
        <v>0</v>
      </c>
      <c r="Q90" s="239">
        <v>2</v>
      </c>
      <c r="R90" s="239">
        <v>7</v>
      </c>
      <c r="S90" s="239">
        <v>1</v>
      </c>
      <c r="T90" s="239">
        <v>0</v>
      </c>
      <c r="U90" s="239">
        <v>4</v>
      </c>
      <c r="V90" s="239">
        <v>7</v>
      </c>
      <c r="W90" s="239">
        <v>14</v>
      </c>
      <c r="X90" s="239">
        <v>20</v>
      </c>
      <c r="Y90" s="239">
        <v>9</v>
      </c>
      <c r="Z90" s="239">
        <v>35</v>
      </c>
      <c r="AA90" s="239">
        <v>12</v>
      </c>
      <c r="AB90" s="239">
        <v>15</v>
      </c>
      <c r="AC90" s="239">
        <v>9</v>
      </c>
      <c r="AD90" s="239">
        <v>89</v>
      </c>
      <c r="AE90" s="239">
        <v>1</v>
      </c>
      <c r="AF90" s="239">
        <v>1</v>
      </c>
      <c r="AG90" s="239">
        <v>2</v>
      </c>
      <c r="AH90" s="240">
        <v>1</v>
      </c>
      <c r="AI90" s="241">
        <v>7</v>
      </c>
      <c r="AJ90" s="239">
        <v>6</v>
      </c>
      <c r="AK90" s="240">
        <v>17</v>
      </c>
      <c r="AL90" s="239">
        <v>13</v>
      </c>
      <c r="AM90" s="239">
        <v>15</v>
      </c>
      <c r="AN90" s="240">
        <v>2</v>
      </c>
      <c r="AO90" s="239">
        <v>5</v>
      </c>
      <c r="AP90" s="240">
        <v>159</v>
      </c>
      <c r="AQ90" s="239">
        <v>8</v>
      </c>
      <c r="AR90" s="239">
        <v>0</v>
      </c>
      <c r="AS90" s="239">
        <v>0</v>
      </c>
      <c r="AT90" s="239">
        <v>1254</v>
      </c>
      <c r="AU90" s="240">
        <v>0</v>
      </c>
      <c r="AV90" s="239">
        <v>500</v>
      </c>
      <c r="AW90" s="240">
        <v>113</v>
      </c>
      <c r="AX90" s="239">
        <v>2</v>
      </c>
      <c r="AY90" s="239">
        <v>0</v>
      </c>
      <c r="AZ90" s="239">
        <v>0</v>
      </c>
      <c r="BA90" s="239">
        <v>1</v>
      </c>
      <c r="BB90" s="239">
        <v>2</v>
      </c>
      <c r="BC90" s="240">
        <v>0</v>
      </c>
      <c r="BD90" s="239">
        <v>1</v>
      </c>
      <c r="BE90" s="239">
        <v>0</v>
      </c>
      <c r="BF90" s="240">
        <v>0</v>
      </c>
      <c r="BG90" s="242">
        <v>277</v>
      </c>
      <c r="BH90" s="243">
        <v>1</v>
      </c>
      <c r="BI90" s="243">
        <v>1</v>
      </c>
      <c r="BJ90" s="243">
        <v>9</v>
      </c>
      <c r="BK90" s="243">
        <v>9</v>
      </c>
      <c r="BL90" s="243">
        <v>32</v>
      </c>
      <c r="BM90" s="243">
        <v>9</v>
      </c>
      <c r="BN90" s="244">
        <v>52</v>
      </c>
      <c r="BO90" s="243">
        <v>6</v>
      </c>
      <c r="BP90" s="243">
        <v>4</v>
      </c>
      <c r="BQ90" s="243">
        <v>28</v>
      </c>
      <c r="BR90" s="243">
        <v>77</v>
      </c>
      <c r="BS90" s="243">
        <v>108</v>
      </c>
      <c r="BT90" s="244">
        <v>7</v>
      </c>
      <c r="BU90" s="242">
        <v>7</v>
      </c>
      <c r="BV90" s="242">
        <v>339</v>
      </c>
      <c r="BW90" s="243">
        <v>1107</v>
      </c>
      <c r="BX90" s="243">
        <v>296</v>
      </c>
      <c r="BY90" s="244">
        <v>144</v>
      </c>
      <c r="BZ90" s="243">
        <v>25</v>
      </c>
      <c r="CA90" s="243">
        <v>0</v>
      </c>
      <c r="CB90" s="243">
        <v>4</v>
      </c>
      <c r="CC90" s="244">
        <v>145</v>
      </c>
      <c r="CD90" s="243">
        <v>197</v>
      </c>
      <c r="CE90" s="243">
        <v>5</v>
      </c>
      <c r="CF90" s="244">
        <v>1306</v>
      </c>
      <c r="CG90" s="245">
        <f t="shared" si="3"/>
        <v>6621</v>
      </c>
      <c r="CH90" s="260">
        <v>26438</v>
      </c>
      <c r="CI90" s="261">
        <v>319</v>
      </c>
      <c r="CJ90" s="261">
        <v>0</v>
      </c>
      <c r="CK90" s="261">
        <v>23</v>
      </c>
      <c r="CL90" s="261">
        <v>0</v>
      </c>
      <c r="CM90" s="261">
        <v>4694</v>
      </c>
      <c r="CN90" s="262">
        <f t="shared" si="4"/>
        <v>31474</v>
      </c>
      <c r="CO90" s="262">
        <f t="shared" si="5"/>
        <v>38095</v>
      </c>
      <c r="CP90" s="281" t="s">
        <v>361</v>
      </c>
    </row>
    <row r="91" spans="1:94" ht="20.100000000000001" customHeight="1">
      <c r="A91" s="282" t="s">
        <v>467</v>
      </c>
      <c r="B91" s="283" t="s">
        <v>468</v>
      </c>
      <c r="C91" s="284">
        <f t="shared" ref="C91:BN91" si="6">SUM(C9:C90)</f>
        <v>124989</v>
      </c>
      <c r="D91" s="285">
        <f t="shared" si="6"/>
        <v>26568</v>
      </c>
      <c r="E91" s="286">
        <f t="shared" si="6"/>
        <v>1078</v>
      </c>
      <c r="F91" s="285">
        <f t="shared" si="6"/>
        <v>19100</v>
      </c>
      <c r="G91" s="285">
        <f t="shared" si="6"/>
        <v>108</v>
      </c>
      <c r="H91" s="285">
        <f t="shared" si="6"/>
        <v>1989</v>
      </c>
      <c r="I91" s="285">
        <f t="shared" si="6"/>
        <v>9836</v>
      </c>
      <c r="J91" s="286">
        <f t="shared" si="6"/>
        <v>2194</v>
      </c>
      <c r="K91" s="285">
        <f t="shared" si="6"/>
        <v>203466</v>
      </c>
      <c r="L91" s="285">
        <f t="shared" si="6"/>
        <v>45236</v>
      </c>
      <c r="M91" s="285">
        <f t="shared" si="6"/>
        <v>2381</v>
      </c>
      <c r="N91" s="285">
        <f t="shared" si="6"/>
        <v>36212</v>
      </c>
      <c r="O91" s="285">
        <f t="shared" si="6"/>
        <v>9497</v>
      </c>
      <c r="P91" s="285">
        <f t="shared" si="6"/>
        <v>3367</v>
      </c>
      <c r="Q91" s="285">
        <f t="shared" si="6"/>
        <v>63952</v>
      </c>
      <c r="R91" s="285">
        <f t="shared" si="6"/>
        <v>54499</v>
      </c>
      <c r="S91" s="285">
        <f t="shared" si="6"/>
        <v>26984</v>
      </c>
      <c r="T91" s="285">
        <f t="shared" si="6"/>
        <v>85556</v>
      </c>
      <c r="U91" s="285">
        <f t="shared" si="6"/>
        <v>111141</v>
      </c>
      <c r="V91" s="285">
        <f t="shared" si="6"/>
        <v>24103</v>
      </c>
      <c r="W91" s="285">
        <f t="shared" si="6"/>
        <v>182258</v>
      </c>
      <c r="X91" s="285">
        <f t="shared" si="6"/>
        <v>85970</v>
      </c>
      <c r="Y91" s="285">
        <f t="shared" si="6"/>
        <v>143016</v>
      </c>
      <c r="Z91" s="285">
        <f t="shared" si="6"/>
        <v>223289</v>
      </c>
      <c r="AA91" s="285">
        <f t="shared" si="6"/>
        <v>264600</v>
      </c>
      <c r="AB91" s="285">
        <f t="shared" si="6"/>
        <v>193699</v>
      </c>
      <c r="AC91" s="285">
        <f t="shared" si="6"/>
        <v>225273</v>
      </c>
      <c r="AD91" s="285">
        <f t="shared" si="6"/>
        <v>882647</v>
      </c>
      <c r="AE91" s="285">
        <f t="shared" si="6"/>
        <v>42964</v>
      </c>
      <c r="AF91" s="285">
        <f t="shared" si="6"/>
        <v>28529</v>
      </c>
      <c r="AG91" s="285">
        <f t="shared" si="6"/>
        <v>39875</v>
      </c>
      <c r="AH91" s="286">
        <f t="shared" si="6"/>
        <v>58739</v>
      </c>
      <c r="AI91" s="287">
        <f t="shared" si="6"/>
        <v>237763</v>
      </c>
      <c r="AJ91" s="285">
        <f t="shared" si="6"/>
        <v>23306</v>
      </c>
      <c r="AK91" s="286">
        <f t="shared" si="6"/>
        <v>48016</v>
      </c>
      <c r="AL91" s="285">
        <f t="shared" si="6"/>
        <v>194013</v>
      </c>
      <c r="AM91" s="285">
        <f t="shared" si="6"/>
        <v>173419</v>
      </c>
      <c r="AN91" s="286">
        <f t="shared" si="6"/>
        <v>165907</v>
      </c>
      <c r="AO91" s="285">
        <f t="shared" si="6"/>
        <v>72982</v>
      </c>
      <c r="AP91" s="286">
        <f t="shared" si="6"/>
        <v>399180</v>
      </c>
      <c r="AQ91" s="285">
        <f t="shared" si="6"/>
        <v>180887</v>
      </c>
      <c r="AR91" s="285">
        <f t="shared" si="6"/>
        <v>788</v>
      </c>
      <c r="AS91" s="285">
        <f t="shared" si="6"/>
        <v>21125</v>
      </c>
      <c r="AT91" s="285">
        <f t="shared" si="6"/>
        <v>151997</v>
      </c>
      <c r="AU91" s="286">
        <f t="shared" si="6"/>
        <v>15604</v>
      </c>
      <c r="AV91" s="285">
        <f t="shared" si="6"/>
        <v>27548</v>
      </c>
      <c r="AW91" s="286">
        <f t="shared" si="6"/>
        <v>61209</v>
      </c>
      <c r="AX91" s="285">
        <f t="shared" si="6"/>
        <v>20292</v>
      </c>
      <c r="AY91" s="285">
        <f t="shared" si="6"/>
        <v>12831</v>
      </c>
      <c r="AZ91" s="285">
        <f t="shared" si="6"/>
        <v>14146</v>
      </c>
      <c r="BA91" s="285">
        <f t="shared" si="6"/>
        <v>62517</v>
      </c>
      <c r="BB91" s="285">
        <f t="shared" si="6"/>
        <v>61173</v>
      </c>
      <c r="BC91" s="286">
        <f t="shared" si="6"/>
        <v>11778</v>
      </c>
      <c r="BD91" s="285">
        <f t="shared" si="6"/>
        <v>74314</v>
      </c>
      <c r="BE91" s="285">
        <f t="shared" si="6"/>
        <v>51435</v>
      </c>
      <c r="BF91" s="286">
        <f t="shared" si="6"/>
        <v>28582</v>
      </c>
      <c r="BG91" s="273">
        <f t="shared" si="6"/>
        <v>299039</v>
      </c>
      <c r="BH91" s="288">
        <f t="shared" si="6"/>
        <v>32933</v>
      </c>
      <c r="BI91" s="288">
        <f t="shared" si="6"/>
        <v>35962</v>
      </c>
      <c r="BJ91" s="288">
        <f t="shared" si="6"/>
        <v>89984</v>
      </c>
      <c r="BK91" s="288">
        <f t="shared" si="6"/>
        <v>14617</v>
      </c>
      <c r="BL91" s="288">
        <f t="shared" si="6"/>
        <v>62766</v>
      </c>
      <c r="BM91" s="288">
        <f t="shared" si="6"/>
        <v>51136</v>
      </c>
      <c r="BN91" s="289">
        <f t="shared" si="6"/>
        <v>3062</v>
      </c>
      <c r="BO91" s="288">
        <f t="shared" ref="BO91:CM91" si="7">SUM(BO9:BO90)</f>
        <v>14089</v>
      </c>
      <c r="BP91" s="288">
        <f t="shared" si="7"/>
        <v>11716</v>
      </c>
      <c r="BQ91" s="288">
        <f t="shared" si="7"/>
        <v>48004</v>
      </c>
      <c r="BR91" s="288">
        <f t="shared" si="7"/>
        <v>10332</v>
      </c>
      <c r="BS91" s="288">
        <f t="shared" si="7"/>
        <v>18658</v>
      </c>
      <c r="BT91" s="289">
        <f t="shared" si="7"/>
        <v>23011</v>
      </c>
      <c r="BU91" s="273">
        <f t="shared" si="7"/>
        <v>100374</v>
      </c>
      <c r="BV91" s="273">
        <f t="shared" si="7"/>
        <v>47039</v>
      </c>
      <c r="BW91" s="288">
        <f t="shared" si="7"/>
        <v>89545</v>
      </c>
      <c r="BX91" s="288">
        <f t="shared" si="7"/>
        <v>7054</v>
      </c>
      <c r="BY91" s="289">
        <f t="shared" si="7"/>
        <v>2882</v>
      </c>
      <c r="BZ91" s="288">
        <f t="shared" si="7"/>
        <v>7957</v>
      </c>
      <c r="CA91" s="288">
        <f t="shared" si="7"/>
        <v>4734</v>
      </c>
      <c r="CB91" s="288">
        <f t="shared" si="7"/>
        <v>16964</v>
      </c>
      <c r="CC91" s="289">
        <f t="shared" si="7"/>
        <v>23777</v>
      </c>
      <c r="CD91" s="288">
        <f t="shared" si="7"/>
        <v>11914</v>
      </c>
      <c r="CE91" s="288">
        <f t="shared" si="7"/>
        <v>9479</v>
      </c>
      <c r="CF91" s="289">
        <f t="shared" si="7"/>
        <v>10318</v>
      </c>
      <c r="CG91" s="290">
        <f t="shared" si="3"/>
        <v>6381273</v>
      </c>
      <c r="CH91" s="291">
        <f t="shared" si="7"/>
        <v>1848323</v>
      </c>
      <c r="CI91" s="292">
        <f t="shared" si="7"/>
        <v>877401</v>
      </c>
      <c r="CJ91" s="292">
        <f t="shared" si="7"/>
        <v>27066</v>
      </c>
      <c r="CK91" s="292">
        <f t="shared" si="7"/>
        <v>1177005</v>
      </c>
      <c r="CL91" s="292">
        <f t="shared" si="7"/>
        <v>62955</v>
      </c>
      <c r="CM91" s="292">
        <f t="shared" si="7"/>
        <v>3753996</v>
      </c>
      <c r="CN91" s="292">
        <f t="shared" si="4"/>
        <v>7746746</v>
      </c>
      <c r="CO91" s="292">
        <f t="shared" si="5"/>
        <v>14128019</v>
      </c>
      <c r="CP91" s="362" t="s">
        <v>367</v>
      </c>
    </row>
    <row r="92" spans="1:94" ht="15" customHeight="1">
      <c r="A92" s="293" t="s">
        <v>469</v>
      </c>
      <c r="B92" s="294" t="s">
        <v>470</v>
      </c>
      <c r="C92" s="295">
        <v>3908</v>
      </c>
      <c r="D92" s="296">
        <v>1002</v>
      </c>
      <c r="E92" s="297">
        <v>5</v>
      </c>
      <c r="F92" s="296">
        <v>184</v>
      </c>
      <c r="G92" s="296">
        <v>0</v>
      </c>
      <c r="H92" s="296">
        <v>7</v>
      </c>
      <c r="I92" s="296">
        <v>228</v>
      </c>
      <c r="J92" s="297">
        <v>77</v>
      </c>
      <c r="K92" s="296">
        <v>825</v>
      </c>
      <c r="L92" s="296">
        <v>767</v>
      </c>
      <c r="M92" s="296">
        <v>308</v>
      </c>
      <c r="N92" s="296">
        <v>354</v>
      </c>
      <c r="O92" s="296">
        <v>99</v>
      </c>
      <c r="P92" s="296">
        <v>12</v>
      </c>
      <c r="Q92" s="296">
        <v>846</v>
      </c>
      <c r="R92" s="296">
        <v>276</v>
      </c>
      <c r="S92" s="296">
        <v>256</v>
      </c>
      <c r="T92" s="296">
        <v>620</v>
      </c>
      <c r="U92" s="296">
        <v>4340</v>
      </c>
      <c r="V92" s="296">
        <v>37</v>
      </c>
      <c r="W92" s="296">
        <v>1247</v>
      </c>
      <c r="X92" s="296">
        <v>899</v>
      </c>
      <c r="Y92" s="296">
        <v>905</v>
      </c>
      <c r="Z92" s="296">
        <v>1646</v>
      </c>
      <c r="AA92" s="296">
        <v>460</v>
      </c>
      <c r="AB92" s="296">
        <v>1057</v>
      </c>
      <c r="AC92" s="296">
        <v>1155</v>
      </c>
      <c r="AD92" s="296">
        <v>4196</v>
      </c>
      <c r="AE92" s="296">
        <v>283</v>
      </c>
      <c r="AF92" s="296">
        <v>563</v>
      </c>
      <c r="AG92" s="296">
        <v>363</v>
      </c>
      <c r="AH92" s="297">
        <v>587</v>
      </c>
      <c r="AI92" s="298">
        <v>-794</v>
      </c>
      <c r="AJ92" s="296">
        <v>270</v>
      </c>
      <c r="AK92" s="297">
        <v>1441</v>
      </c>
      <c r="AL92" s="296">
        <v>2027</v>
      </c>
      <c r="AM92" s="296">
        <v>2484</v>
      </c>
      <c r="AN92" s="297">
        <v>2166</v>
      </c>
      <c r="AO92" s="296">
        <v>1528</v>
      </c>
      <c r="AP92" s="297">
        <v>7886</v>
      </c>
      <c r="AQ92" s="296">
        <v>15544</v>
      </c>
      <c r="AR92" s="296">
        <v>43</v>
      </c>
      <c r="AS92" s="296">
        <v>1920</v>
      </c>
      <c r="AT92" s="296">
        <v>4067</v>
      </c>
      <c r="AU92" s="297">
        <v>1624</v>
      </c>
      <c r="AV92" s="296">
        <v>352</v>
      </c>
      <c r="AW92" s="297">
        <v>2369</v>
      </c>
      <c r="AX92" s="296">
        <v>145</v>
      </c>
      <c r="AY92" s="296">
        <v>536</v>
      </c>
      <c r="AZ92" s="296">
        <v>426</v>
      </c>
      <c r="BA92" s="296">
        <v>147</v>
      </c>
      <c r="BB92" s="296">
        <v>1277</v>
      </c>
      <c r="BC92" s="297">
        <v>221</v>
      </c>
      <c r="BD92" s="296">
        <v>2443</v>
      </c>
      <c r="BE92" s="296">
        <v>168</v>
      </c>
      <c r="BF92" s="297">
        <v>430</v>
      </c>
      <c r="BG92" s="270">
        <v>4287</v>
      </c>
      <c r="BH92" s="271">
        <v>1255</v>
      </c>
      <c r="BI92" s="271">
        <v>756</v>
      </c>
      <c r="BJ92" s="271">
        <v>1044</v>
      </c>
      <c r="BK92" s="271">
        <v>722</v>
      </c>
      <c r="BL92" s="271">
        <v>436</v>
      </c>
      <c r="BM92" s="271">
        <v>579</v>
      </c>
      <c r="BN92" s="272">
        <v>138</v>
      </c>
      <c r="BO92" s="271">
        <v>426</v>
      </c>
      <c r="BP92" s="271">
        <v>117</v>
      </c>
      <c r="BQ92" s="271">
        <v>-324</v>
      </c>
      <c r="BR92" s="271">
        <v>168</v>
      </c>
      <c r="BS92" s="271">
        <v>504</v>
      </c>
      <c r="BT92" s="272">
        <v>233</v>
      </c>
      <c r="BU92" s="270">
        <v>10527</v>
      </c>
      <c r="BV92" s="270">
        <v>4264</v>
      </c>
      <c r="BW92" s="271">
        <v>8760</v>
      </c>
      <c r="BX92" s="271">
        <v>745</v>
      </c>
      <c r="BY92" s="272">
        <v>292</v>
      </c>
      <c r="BZ92" s="271">
        <v>625</v>
      </c>
      <c r="CA92" s="271">
        <v>441</v>
      </c>
      <c r="CB92" s="271">
        <v>2431</v>
      </c>
      <c r="CC92" s="272">
        <v>1111</v>
      </c>
      <c r="CD92" s="271">
        <v>635</v>
      </c>
      <c r="CE92" s="271">
        <v>252</v>
      </c>
      <c r="CF92" s="272">
        <v>730</v>
      </c>
      <c r="CG92" s="290">
        <f t="shared" si="3"/>
        <v>117386</v>
      </c>
      <c r="CH92" s="299">
        <v>276705</v>
      </c>
      <c r="CI92" s="300">
        <v>5729</v>
      </c>
      <c r="CJ92" s="300">
        <v>83</v>
      </c>
      <c r="CK92" s="300">
        <v>44827</v>
      </c>
      <c r="CL92" s="300">
        <v>0</v>
      </c>
      <c r="CM92" s="300">
        <v>15474</v>
      </c>
      <c r="CN92" s="248">
        <f t="shared" si="4"/>
        <v>342818</v>
      </c>
      <c r="CO92" s="248">
        <f t="shared" si="5"/>
        <v>460204</v>
      </c>
      <c r="CP92" s="363"/>
    </row>
    <row r="93" spans="1:94" ht="20.100000000000001" customHeight="1">
      <c r="A93" s="301" t="s">
        <v>467</v>
      </c>
      <c r="B93" s="302" t="s">
        <v>471</v>
      </c>
      <c r="C93" s="284">
        <f>C91+C92</f>
        <v>128897</v>
      </c>
      <c r="D93" s="285">
        <f t="shared" ref="D93:BO93" si="8">D91+D92</f>
        <v>27570</v>
      </c>
      <c r="E93" s="286">
        <f t="shared" si="8"/>
        <v>1083</v>
      </c>
      <c r="F93" s="285">
        <f t="shared" si="8"/>
        <v>19284</v>
      </c>
      <c r="G93" s="285">
        <f t="shared" si="8"/>
        <v>108</v>
      </c>
      <c r="H93" s="285">
        <f t="shared" si="8"/>
        <v>1996</v>
      </c>
      <c r="I93" s="285">
        <f t="shared" si="8"/>
        <v>10064</v>
      </c>
      <c r="J93" s="286">
        <f t="shared" si="8"/>
        <v>2271</v>
      </c>
      <c r="K93" s="285">
        <f t="shared" si="8"/>
        <v>204291</v>
      </c>
      <c r="L93" s="285">
        <f t="shared" si="8"/>
        <v>46003</v>
      </c>
      <c r="M93" s="285">
        <f t="shared" si="8"/>
        <v>2689</v>
      </c>
      <c r="N93" s="285">
        <f t="shared" si="8"/>
        <v>36566</v>
      </c>
      <c r="O93" s="285">
        <f t="shared" si="8"/>
        <v>9596</v>
      </c>
      <c r="P93" s="285">
        <f t="shared" si="8"/>
        <v>3379</v>
      </c>
      <c r="Q93" s="285">
        <f t="shared" si="8"/>
        <v>64798</v>
      </c>
      <c r="R93" s="285">
        <f t="shared" si="8"/>
        <v>54775</v>
      </c>
      <c r="S93" s="285">
        <f t="shared" si="8"/>
        <v>27240</v>
      </c>
      <c r="T93" s="285">
        <f t="shared" si="8"/>
        <v>86176</v>
      </c>
      <c r="U93" s="285">
        <f t="shared" si="8"/>
        <v>115481</v>
      </c>
      <c r="V93" s="285">
        <f t="shared" si="8"/>
        <v>24140</v>
      </c>
      <c r="W93" s="285">
        <f t="shared" si="8"/>
        <v>183505</v>
      </c>
      <c r="X93" s="285">
        <f t="shared" si="8"/>
        <v>86869</v>
      </c>
      <c r="Y93" s="285">
        <f t="shared" si="8"/>
        <v>143921</v>
      </c>
      <c r="Z93" s="285">
        <f t="shared" si="8"/>
        <v>224935</v>
      </c>
      <c r="AA93" s="285">
        <f t="shared" si="8"/>
        <v>265060</v>
      </c>
      <c r="AB93" s="285">
        <f t="shared" si="8"/>
        <v>194756</v>
      </c>
      <c r="AC93" s="285">
        <f t="shared" si="8"/>
        <v>226428</v>
      </c>
      <c r="AD93" s="285">
        <f t="shared" si="8"/>
        <v>886843</v>
      </c>
      <c r="AE93" s="285">
        <f t="shared" si="8"/>
        <v>43247</v>
      </c>
      <c r="AF93" s="285">
        <f t="shared" si="8"/>
        <v>29092</v>
      </c>
      <c r="AG93" s="285">
        <f t="shared" si="8"/>
        <v>40238</v>
      </c>
      <c r="AH93" s="286">
        <f t="shared" si="8"/>
        <v>59326</v>
      </c>
      <c r="AI93" s="287">
        <f t="shared" si="8"/>
        <v>236969</v>
      </c>
      <c r="AJ93" s="285">
        <f t="shared" si="8"/>
        <v>23576</v>
      </c>
      <c r="AK93" s="286">
        <f t="shared" si="8"/>
        <v>49457</v>
      </c>
      <c r="AL93" s="285">
        <f t="shared" si="8"/>
        <v>196040</v>
      </c>
      <c r="AM93" s="285">
        <f t="shared" si="8"/>
        <v>175903</v>
      </c>
      <c r="AN93" s="286">
        <f t="shared" si="8"/>
        <v>168073</v>
      </c>
      <c r="AO93" s="285">
        <f t="shared" si="8"/>
        <v>74510</v>
      </c>
      <c r="AP93" s="286">
        <f t="shared" si="8"/>
        <v>407066</v>
      </c>
      <c r="AQ93" s="285">
        <f t="shared" si="8"/>
        <v>196431</v>
      </c>
      <c r="AR93" s="285">
        <f t="shared" si="8"/>
        <v>831</v>
      </c>
      <c r="AS93" s="285">
        <f t="shared" si="8"/>
        <v>23045</v>
      </c>
      <c r="AT93" s="285">
        <f t="shared" si="8"/>
        <v>156064</v>
      </c>
      <c r="AU93" s="286">
        <f t="shared" si="8"/>
        <v>17228</v>
      </c>
      <c r="AV93" s="285">
        <f t="shared" si="8"/>
        <v>27900</v>
      </c>
      <c r="AW93" s="286">
        <f t="shared" si="8"/>
        <v>63578</v>
      </c>
      <c r="AX93" s="285">
        <f t="shared" si="8"/>
        <v>20437</v>
      </c>
      <c r="AY93" s="285">
        <f t="shared" si="8"/>
        <v>13367</v>
      </c>
      <c r="AZ93" s="285">
        <f t="shared" si="8"/>
        <v>14572</v>
      </c>
      <c r="BA93" s="285">
        <f t="shared" si="8"/>
        <v>62664</v>
      </c>
      <c r="BB93" s="285">
        <f t="shared" si="8"/>
        <v>62450</v>
      </c>
      <c r="BC93" s="286">
        <f t="shared" si="8"/>
        <v>11999</v>
      </c>
      <c r="BD93" s="285">
        <f t="shared" si="8"/>
        <v>76757</v>
      </c>
      <c r="BE93" s="285">
        <f t="shared" si="8"/>
        <v>51603</v>
      </c>
      <c r="BF93" s="286">
        <f t="shared" si="8"/>
        <v>29012</v>
      </c>
      <c r="BG93" s="273">
        <f t="shared" si="8"/>
        <v>303326</v>
      </c>
      <c r="BH93" s="288">
        <f t="shared" si="8"/>
        <v>34188</v>
      </c>
      <c r="BI93" s="288">
        <f t="shared" si="8"/>
        <v>36718</v>
      </c>
      <c r="BJ93" s="288">
        <f t="shared" si="8"/>
        <v>91028</v>
      </c>
      <c r="BK93" s="288">
        <f t="shared" si="8"/>
        <v>15339</v>
      </c>
      <c r="BL93" s="288">
        <f t="shared" si="8"/>
        <v>63202</v>
      </c>
      <c r="BM93" s="288">
        <f t="shared" si="8"/>
        <v>51715</v>
      </c>
      <c r="BN93" s="289">
        <f t="shared" si="8"/>
        <v>3200</v>
      </c>
      <c r="BO93" s="288">
        <f t="shared" si="8"/>
        <v>14515</v>
      </c>
      <c r="BP93" s="288">
        <f t="shared" ref="BP93:CM93" si="9">BP91+BP92</f>
        <v>11833</v>
      </c>
      <c r="BQ93" s="288">
        <f t="shared" si="9"/>
        <v>47680</v>
      </c>
      <c r="BR93" s="288">
        <f t="shared" si="9"/>
        <v>10500</v>
      </c>
      <c r="BS93" s="288">
        <f t="shared" si="9"/>
        <v>19162</v>
      </c>
      <c r="BT93" s="289">
        <f t="shared" si="9"/>
        <v>23244</v>
      </c>
      <c r="BU93" s="273">
        <f t="shared" si="9"/>
        <v>110901</v>
      </c>
      <c r="BV93" s="273">
        <f t="shared" si="9"/>
        <v>51303</v>
      </c>
      <c r="BW93" s="288">
        <f t="shared" si="9"/>
        <v>98305</v>
      </c>
      <c r="BX93" s="288">
        <f t="shared" si="9"/>
        <v>7799</v>
      </c>
      <c r="BY93" s="289">
        <f t="shared" si="9"/>
        <v>3174</v>
      </c>
      <c r="BZ93" s="288">
        <f t="shared" si="9"/>
        <v>8582</v>
      </c>
      <c r="CA93" s="288">
        <f t="shared" si="9"/>
        <v>5175</v>
      </c>
      <c r="CB93" s="288">
        <f t="shared" si="9"/>
        <v>19395</v>
      </c>
      <c r="CC93" s="289">
        <f t="shared" si="9"/>
        <v>24888</v>
      </c>
      <c r="CD93" s="288">
        <f t="shared" si="9"/>
        <v>12549</v>
      </c>
      <c r="CE93" s="288">
        <f t="shared" si="9"/>
        <v>9731</v>
      </c>
      <c r="CF93" s="289">
        <f t="shared" si="9"/>
        <v>11048</v>
      </c>
      <c r="CG93" s="290">
        <f t="shared" si="3"/>
        <v>6498659</v>
      </c>
      <c r="CH93" s="291">
        <f t="shared" si="9"/>
        <v>2125028</v>
      </c>
      <c r="CI93" s="292">
        <f t="shared" si="9"/>
        <v>883130</v>
      </c>
      <c r="CJ93" s="292">
        <f t="shared" si="9"/>
        <v>27149</v>
      </c>
      <c r="CK93" s="292">
        <f t="shared" si="9"/>
        <v>1221832</v>
      </c>
      <c r="CL93" s="292">
        <f t="shared" si="9"/>
        <v>62955</v>
      </c>
      <c r="CM93" s="292">
        <f t="shared" si="9"/>
        <v>3769470</v>
      </c>
      <c r="CN93" s="292">
        <f t="shared" si="4"/>
        <v>8089564</v>
      </c>
      <c r="CO93" s="292">
        <f t="shared" si="5"/>
        <v>14588223</v>
      </c>
      <c r="CP93" s="364"/>
    </row>
    <row r="94" spans="1:94" ht="15" customHeight="1">
      <c r="A94" s="303" t="s">
        <v>472</v>
      </c>
      <c r="B94" s="304" t="s">
        <v>473</v>
      </c>
      <c r="C94" s="305">
        <v>25222</v>
      </c>
      <c r="D94" s="306">
        <v>4255</v>
      </c>
      <c r="E94" s="307">
        <v>326</v>
      </c>
      <c r="F94" s="308">
        <v>9378</v>
      </c>
      <c r="G94" s="309">
        <v>364</v>
      </c>
      <c r="H94" s="309">
        <v>1031</v>
      </c>
      <c r="I94" s="309">
        <v>1911</v>
      </c>
      <c r="J94" s="310">
        <v>877</v>
      </c>
      <c r="K94" s="308">
        <v>24618</v>
      </c>
      <c r="L94" s="309">
        <v>5689</v>
      </c>
      <c r="M94" s="309">
        <v>829</v>
      </c>
      <c r="N94" s="309">
        <v>6516</v>
      </c>
      <c r="O94" s="309">
        <v>3067</v>
      </c>
      <c r="P94" s="309">
        <v>1064</v>
      </c>
      <c r="Q94" s="309">
        <v>7792</v>
      </c>
      <c r="R94" s="309">
        <v>6260</v>
      </c>
      <c r="S94" s="309">
        <v>5065</v>
      </c>
      <c r="T94" s="309">
        <v>931</v>
      </c>
      <c r="U94" s="309">
        <v>10882</v>
      </c>
      <c r="V94" s="309">
        <v>3776</v>
      </c>
      <c r="W94" s="309">
        <v>27355</v>
      </c>
      <c r="X94" s="309">
        <v>19176</v>
      </c>
      <c r="Y94" s="309">
        <v>16867</v>
      </c>
      <c r="Z94" s="309">
        <v>48908</v>
      </c>
      <c r="AA94" s="309">
        <v>14666</v>
      </c>
      <c r="AB94" s="309">
        <v>32178</v>
      </c>
      <c r="AC94" s="309">
        <v>45092</v>
      </c>
      <c r="AD94" s="309">
        <v>65749</v>
      </c>
      <c r="AE94" s="309">
        <v>8769</v>
      </c>
      <c r="AF94" s="309">
        <v>5711</v>
      </c>
      <c r="AG94" s="309">
        <v>9653</v>
      </c>
      <c r="AH94" s="310">
        <v>15619</v>
      </c>
      <c r="AI94" s="306">
        <v>16637</v>
      </c>
      <c r="AJ94" s="308">
        <v>6928</v>
      </c>
      <c r="AK94" s="310">
        <v>10029</v>
      </c>
      <c r="AL94" s="308">
        <v>21749</v>
      </c>
      <c r="AM94" s="309">
        <v>23081</v>
      </c>
      <c r="AN94" s="309">
        <v>24757</v>
      </c>
      <c r="AO94" s="308">
        <v>18738</v>
      </c>
      <c r="AP94" s="310">
        <v>145932</v>
      </c>
      <c r="AQ94" s="308">
        <v>47178</v>
      </c>
      <c r="AR94" s="309">
        <v>155</v>
      </c>
      <c r="AS94" s="309">
        <v>1811</v>
      </c>
      <c r="AT94" s="309">
        <v>26586</v>
      </c>
      <c r="AU94" s="310">
        <v>10684</v>
      </c>
      <c r="AV94" s="308">
        <v>8749</v>
      </c>
      <c r="AW94" s="310">
        <v>21587</v>
      </c>
      <c r="AX94" s="306">
        <v>5941</v>
      </c>
      <c r="AY94" s="306">
        <v>716</v>
      </c>
      <c r="AZ94" s="306">
        <v>3271</v>
      </c>
      <c r="BA94" s="306">
        <v>11430</v>
      </c>
      <c r="BB94" s="306">
        <v>37496</v>
      </c>
      <c r="BC94" s="307">
        <v>6897</v>
      </c>
      <c r="BD94" s="308">
        <v>32697</v>
      </c>
      <c r="BE94" s="309">
        <v>7821</v>
      </c>
      <c r="BF94" s="310">
        <v>5291</v>
      </c>
      <c r="BG94" s="306">
        <v>14984</v>
      </c>
      <c r="BH94" s="308">
        <v>13652</v>
      </c>
      <c r="BI94" s="309">
        <v>12174</v>
      </c>
      <c r="BJ94" s="309">
        <v>22192</v>
      </c>
      <c r="BK94" s="309">
        <v>11294</v>
      </c>
      <c r="BL94" s="309">
        <v>7379</v>
      </c>
      <c r="BM94" s="309">
        <v>5491</v>
      </c>
      <c r="BN94" s="310">
        <v>488</v>
      </c>
      <c r="BO94" s="306">
        <v>2740</v>
      </c>
      <c r="BP94" s="306">
        <v>1260</v>
      </c>
      <c r="BQ94" s="306">
        <v>2456</v>
      </c>
      <c r="BR94" s="306">
        <v>7712</v>
      </c>
      <c r="BS94" s="306">
        <v>8414</v>
      </c>
      <c r="BT94" s="306">
        <v>7911</v>
      </c>
      <c r="BU94" s="311">
        <v>119350</v>
      </c>
      <c r="BV94" s="311">
        <v>91602</v>
      </c>
      <c r="BW94" s="306">
        <v>80712</v>
      </c>
      <c r="BX94" s="306">
        <v>13215</v>
      </c>
      <c r="BY94" s="306">
        <v>4087</v>
      </c>
      <c r="BZ94" s="308">
        <v>2933</v>
      </c>
      <c r="CA94" s="309">
        <v>4358</v>
      </c>
      <c r="CB94" s="309">
        <v>2954</v>
      </c>
      <c r="CC94" s="310">
        <v>4879</v>
      </c>
      <c r="CD94" s="306">
        <v>7280</v>
      </c>
      <c r="CE94" s="306">
        <v>3390</v>
      </c>
      <c r="CF94" s="306">
        <v>5797</v>
      </c>
      <c r="CG94" s="312">
        <f t="shared" si="3"/>
        <v>1384461</v>
      </c>
      <c r="CK94" s="243"/>
      <c r="CL94" s="243"/>
    </row>
    <row r="95" spans="1:94" ht="15" customHeight="1">
      <c r="A95" s="313" t="s">
        <v>474</v>
      </c>
      <c r="B95" s="304" t="s">
        <v>475</v>
      </c>
      <c r="C95" s="314">
        <v>7432</v>
      </c>
      <c r="D95" s="315">
        <v>1313</v>
      </c>
      <c r="E95" s="316">
        <v>102</v>
      </c>
      <c r="F95" s="314">
        <v>3161</v>
      </c>
      <c r="G95" s="315">
        <v>110</v>
      </c>
      <c r="H95" s="315">
        <v>963</v>
      </c>
      <c r="I95" s="315">
        <v>613</v>
      </c>
      <c r="J95" s="316">
        <v>287</v>
      </c>
      <c r="K95" s="314">
        <v>7825</v>
      </c>
      <c r="L95" s="306">
        <v>1817</v>
      </c>
      <c r="M95" s="306">
        <v>262</v>
      </c>
      <c r="N95" s="306">
        <v>2095</v>
      </c>
      <c r="O95" s="306">
        <v>959</v>
      </c>
      <c r="P95" s="306">
        <v>341</v>
      </c>
      <c r="Q95" s="306">
        <v>2441</v>
      </c>
      <c r="R95" s="306">
        <v>2005</v>
      </c>
      <c r="S95" s="306">
        <v>1626</v>
      </c>
      <c r="T95" s="306">
        <v>297</v>
      </c>
      <c r="U95" s="306">
        <v>3477</v>
      </c>
      <c r="V95" s="306">
        <v>1204</v>
      </c>
      <c r="W95" s="306">
        <v>8704</v>
      </c>
      <c r="X95" s="306">
        <v>6104</v>
      </c>
      <c r="Y95" s="306">
        <v>5429</v>
      </c>
      <c r="Z95" s="306">
        <v>15667</v>
      </c>
      <c r="AA95" s="306">
        <v>4765</v>
      </c>
      <c r="AB95" s="306">
        <v>10452</v>
      </c>
      <c r="AC95" s="306">
        <v>14587</v>
      </c>
      <c r="AD95" s="306">
        <v>21566</v>
      </c>
      <c r="AE95" s="306">
        <v>2837</v>
      </c>
      <c r="AF95" s="306">
        <v>1787</v>
      </c>
      <c r="AG95" s="306">
        <v>3129</v>
      </c>
      <c r="AH95" s="307">
        <v>4984</v>
      </c>
      <c r="AI95" s="306">
        <v>5215</v>
      </c>
      <c r="AJ95" s="317">
        <v>2194</v>
      </c>
      <c r="AK95" s="307">
        <v>3188</v>
      </c>
      <c r="AL95" s="317">
        <v>6338</v>
      </c>
      <c r="AM95" s="306">
        <v>7363</v>
      </c>
      <c r="AN95" s="306">
        <v>6704</v>
      </c>
      <c r="AO95" s="317">
        <v>5659</v>
      </c>
      <c r="AP95" s="307">
        <v>44772</v>
      </c>
      <c r="AQ95" s="317">
        <v>14137</v>
      </c>
      <c r="AR95" s="306">
        <v>42</v>
      </c>
      <c r="AS95" s="306">
        <v>568</v>
      </c>
      <c r="AT95" s="306">
        <v>8253</v>
      </c>
      <c r="AU95" s="307">
        <v>3325</v>
      </c>
      <c r="AV95" s="317">
        <v>2523</v>
      </c>
      <c r="AW95" s="307">
        <v>4591</v>
      </c>
      <c r="AX95" s="306">
        <v>1867</v>
      </c>
      <c r="AY95" s="306">
        <v>217</v>
      </c>
      <c r="AZ95" s="306">
        <v>896</v>
      </c>
      <c r="BA95" s="306">
        <v>3475</v>
      </c>
      <c r="BB95" s="306">
        <v>11987</v>
      </c>
      <c r="BC95" s="307">
        <v>2204</v>
      </c>
      <c r="BD95" s="317">
        <v>10857</v>
      </c>
      <c r="BE95" s="306">
        <v>2500</v>
      </c>
      <c r="BF95" s="307">
        <v>1583</v>
      </c>
      <c r="BG95" s="306">
        <v>4606</v>
      </c>
      <c r="BH95" s="317">
        <v>4202</v>
      </c>
      <c r="BI95" s="306">
        <v>3890</v>
      </c>
      <c r="BJ95" s="306">
        <v>7041</v>
      </c>
      <c r="BK95" s="306">
        <v>3526</v>
      </c>
      <c r="BL95" s="306">
        <v>2326</v>
      </c>
      <c r="BM95" s="306">
        <v>1697</v>
      </c>
      <c r="BN95" s="307">
        <v>146</v>
      </c>
      <c r="BO95" s="306">
        <v>864</v>
      </c>
      <c r="BP95" s="306">
        <v>452</v>
      </c>
      <c r="BQ95" s="306">
        <v>773</v>
      </c>
      <c r="BR95" s="306">
        <v>2399</v>
      </c>
      <c r="BS95" s="306">
        <v>2685</v>
      </c>
      <c r="BT95" s="306">
        <v>2466</v>
      </c>
      <c r="BU95" s="318">
        <v>38457</v>
      </c>
      <c r="BV95" s="318">
        <v>30494</v>
      </c>
      <c r="BW95" s="306">
        <v>26352</v>
      </c>
      <c r="BX95" s="306">
        <v>5070</v>
      </c>
      <c r="BY95" s="306">
        <v>1341</v>
      </c>
      <c r="BZ95" s="317">
        <v>977</v>
      </c>
      <c r="CA95" s="306">
        <v>1410</v>
      </c>
      <c r="CB95" s="306">
        <v>932</v>
      </c>
      <c r="CC95" s="307">
        <v>1427</v>
      </c>
      <c r="CD95" s="306">
        <v>2334</v>
      </c>
      <c r="CE95" s="306">
        <v>1053</v>
      </c>
      <c r="CF95" s="306">
        <v>909</v>
      </c>
      <c r="CG95" s="312">
        <f t="shared" si="3"/>
        <v>436628</v>
      </c>
      <c r="CK95" s="243"/>
      <c r="CL95" s="243"/>
    </row>
    <row r="96" spans="1:94" ht="15" customHeight="1">
      <c r="A96" s="319" t="s">
        <v>476</v>
      </c>
      <c r="B96" s="304" t="s">
        <v>477</v>
      </c>
      <c r="C96" s="314">
        <v>356</v>
      </c>
      <c r="D96" s="315">
        <v>137</v>
      </c>
      <c r="E96" s="316">
        <v>5</v>
      </c>
      <c r="F96" s="314">
        <v>236</v>
      </c>
      <c r="G96" s="315">
        <v>65</v>
      </c>
      <c r="H96" s="315">
        <v>18</v>
      </c>
      <c r="I96" s="315">
        <v>62</v>
      </c>
      <c r="J96" s="316">
        <v>6</v>
      </c>
      <c r="K96" s="314">
        <v>178</v>
      </c>
      <c r="L96" s="306">
        <v>83</v>
      </c>
      <c r="M96" s="306">
        <v>0</v>
      </c>
      <c r="N96" s="306">
        <v>25</v>
      </c>
      <c r="O96" s="306">
        <v>11</v>
      </c>
      <c r="P96" s="306">
        <v>3</v>
      </c>
      <c r="Q96" s="306">
        <v>85</v>
      </c>
      <c r="R96" s="306">
        <v>36</v>
      </c>
      <c r="S96" s="306">
        <v>23</v>
      </c>
      <c r="T96" s="306">
        <v>7</v>
      </c>
      <c r="U96" s="306">
        <v>97</v>
      </c>
      <c r="V96" s="306">
        <v>61</v>
      </c>
      <c r="W96" s="306">
        <v>70</v>
      </c>
      <c r="X96" s="306">
        <v>142</v>
      </c>
      <c r="Y96" s="306">
        <v>90</v>
      </c>
      <c r="Z96" s="306">
        <v>202</v>
      </c>
      <c r="AA96" s="306">
        <v>41</v>
      </c>
      <c r="AB96" s="306">
        <v>83</v>
      </c>
      <c r="AC96" s="306">
        <v>148</v>
      </c>
      <c r="AD96" s="306">
        <v>215</v>
      </c>
      <c r="AE96" s="306">
        <v>43</v>
      </c>
      <c r="AF96" s="306">
        <v>53</v>
      </c>
      <c r="AG96" s="306">
        <v>31</v>
      </c>
      <c r="AH96" s="307">
        <v>76</v>
      </c>
      <c r="AI96" s="306">
        <v>2860</v>
      </c>
      <c r="AJ96" s="317">
        <v>203</v>
      </c>
      <c r="AK96" s="307">
        <v>420</v>
      </c>
      <c r="AL96" s="317">
        <v>348</v>
      </c>
      <c r="AM96" s="306">
        <v>288</v>
      </c>
      <c r="AN96" s="306">
        <v>448</v>
      </c>
      <c r="AO96" s="317">
        <v>206</v>
      </c>
      <c r="AP96" s="307">
        <v>1158</v>
      </c>
      <c r="AQ96" s="317">
        <v>2045</v>
      </c>
      <c r="AR96" s="306">
        <v>0</v>
      </c>
      <c r="AS96" s="306">
        <v>2</v>
      </c>
      <c r="AT96" s="306">
        <v>142</v>
      </c>
      <c r="AU96" s="307">
        <v>43</v>
      </c>
      <c r="AV96" s="317">
        <v>196</v>
      </c>
      <c r="AW96" s="307">
        <v>133</v>
      </c>
      <c r="AX96" s="306">
        <v>14</v>
      </c>
      <c r="AY96" s="306">
        <v>15</v>
      </c>
      <c r="AZ96" s="306">
        <v>220</v>
      </c>
      <c r="BA96" s="306">
        <v>393</v>
      </c>
      <c r="BB96" s="306">
        <v>55</v>
      </c>
      <c r="BC96" s="307">
        <v>14</v>
      </c>
      <c r="BD96" s="317">
        <v>5092</v>
      </c>
      <c r="BE96" s="306">
        <v>627</v>
      </c>
      <c r="BF96" s="307">
        <v>166</v>
      </c>
      <c r="BG96" s="306">
        <v>3767</v>
      </c>
      <c r="BH96" s="317">
        <v>185</v>
      </c>
      <c r="BI96" s="306">
        <v>124</v>
      </c>
      <c r="BJ96" s="306">
        <v>156</v>
      </c>
      <c r="BK96" s="306">
        <v>21</v>
      </c>
      <c r="BL96" s="306">
        <v>72</v>
      </c>
      <c r="BM96" s="306">
        <v>89</v>
      </c>
      <c r="BN96" s="307">
        <v>10</v>
      </c>
      <c r="BO96" s="306">
        <v>155</v>
      </c>
      <c r="BP96" s="306">
        <v>8</v>
      </c>
      <c r="BQ96" s="306">
        <v>25</v>
      </c>
      <c r="BR96" s="306">
        <v>12</v>
      </c>
      <c r="BS96" s="306">
        <v>53</v>
      </c>
      <c r="BT96" s="306">
        <v>143</v>
      </c>
      <c r="BU96" s="318">
        <v>688</v>
      </c>
      <c r="BV96" s="318">
        <v>96</v>
      </c>
      <c r="BW96" s="306">
        <v>269</v>
      </c>
      <c r="BX96" s="306">
        <v>19</v>
      </c>
      <c r="BY96" s="306">
        <v>11</v>
      </c>
      <c r="BZ96" s="317">
        <v>42</v>
      </c>
      <c r="CA96" s="306">
        <v>10</v>
      </c>
      <c r="CB96" s="306">
        <v>25</v>
      </c>
      <c r="CC96" s="307">
        <v>84</v>
      </c>
      <c r="CD96" s="306">
        <v>98</v>
      </c>
      <c r="CE96" s="306">
        <v>16</v>
      </c>
      <c r="CF96" s="306">
        <v>23</v>
      </c>
      <c r="CG96" s="312">
        <f t="shared" si="3"/>
        <v>23977</v>
      </c>
      <c r="CK96" s="243"/>
      <c r="CL96" s="243"/>
    </row>
    <row r="97" spans="1:90" ht="15" customHeight="1">
      <c r="A97" s="319" t="s">
        <v>478</v>
      </c>
      <c r="B97" s="304" t="s">
        <v>479</v>
      </c>
      <c r="C97" s="306">
        <v>-26159</v>
      </c>
      <c r="D97" s="306">
        <v>-442</v>
      </c>
      <c r="E97" s="316">
        <v>-285</v>
      </c>
      <c r="F97" s="317">
        <v>-10</v>
      </c>
      <c r="G97" s="306">
        <v>0</v>
      </c>
      <c r="H97" s="306">
        <v>-1168</v>
      </c>
      <c r="I97" s="306">
        <v>-4</v>
      </c>
      <c r="J97" s="307">
        <v>0</v>
      </c>
      <c r="K97" s="317">
        <v>-500</v>
      </c>
      <c r="L97" s="306">
        <v>-63</v>
      </c>
      <c r="M97" s="306">
        <v>0</v>
      </c>
      <c r="N97" s="306">
        <v>-53</v>
      </c>
      <c r="O97" s="306">
        <v>-80</v>
      </c>
      <c r="P97" s="306">
        <v>-40</v>
      </c>
      <c r="Q97" s="306">
        <v>-29</v>
      </c>
      <c r="R97" s="306">
        <v>-67</v>
      </c>
      <c r="S97" s="306">
        <v>-27</v>
      </c>
      <c r="T97" s="306">
        <v>-3</v>
      </c>
      <c r="U97" s="306">
        <v>-139</v>
      </c>
      <c r="V97" s="306">
        <v>-51</v>
      </c>
      <c r="W97" s="306">
        <v>-348</v>
      </c>
      <c r="X97" s="306">
        <v>-90</v>
      </c>
      <c r="Y97" s="306">
        <v>-39</v>
      </c>
      <c r="Z97" s="306">
        <v>-289</v>
      </c>
      <c r="AA97" s="306">
        <v>-406</v>
      </c>
      <c r="AB97" s="306">
        <v>-366</v>
      </c>
      <c r="AC97" s="306">
        <v>-484</v>
      </c>
      <c r="AD97" s="306">
        <v>-220</v>
      </c>
      <c r="AE97" s="306">
        <v>-196</v>
      </c>
      <c r="AF97" s="306">
        <v>-46</v>
      </c>
      <c r="AG97" s="306">
        <v>-132</v>
      </c>
      <c r="AH97" s="307">
        <v>-203</v>
      </c>
      <c r="AI97" s="306">
        <v>-452</v>
      </c>
      <c r="AJ97" s="317">
        <v>-235</v>
      </c>
      <c r="AK97" s="307">
        <v>-546</v>
      </c>
      <c r="AL97" s="317">
        <v>-121</v>
      </c>
      <c r="AM97" s="306">
        <v>-29</v>
      </c>
      <c r="AN97" s="306">
        <v>-156</v>
      </c>
      <c r="AO97" s="317">
        <v>-49</v>
      </c>
      <c r="AP97" s="307">
        <v>-581</v>
      </c>
      <c r="AQ97" s="317">
        <v>-3975</v>
      </c>
      <c r="AR97" s="306">
        <v>-65</v>
      </c>
      <c r="AS97" s="306">
        <v>-181</v>
      </c>
      <c r="AT97" s="306">
        <v>-242</v>
      </c>
      <c r="AU97" s="307">
        <v>-6</v>
      </c>
      <c r="AV97" s="317">
        <v>-24</v>
      </c>
      <c r="AW97" s="307">
        <v>-317</v>
      </c>
      <c r="AX97" s="306">
        <v>-12</v>
      </c>
      <c r="AY97" s="306">
        <v>-19</v>
      </c>
      <c r="AZ97" s="306">
        <v>-2</v>
      </c>
      <c r="BA97" s="306">
        <v>-170</v>
      </c>
      <c r="BB97" s="306">
        <v>-1150</v>
      </c>
      <c r="BC97" s="307">
        <v>-82</v>
      </c>
      <c r="BD97" s="317">
        <v>-1</v>
      </c>
      <c r="BE97" s="306">
        <v>0</v>
      </c>
      <c r="BF97" s="307">
        <v>0</v>
      </c>
      <c r="BG97" s="306">
        <v>-287</v>
      </c>
      <c r="BH97" s="317">
        <v>-206</v>
      </c>
      <c r="BI97" s="306">
        <v>-145</v>
      </c>
      <c r="BJ97" s="306">
        <v>-488</v>
      </c>
      <c r="BK97" s="306">
        <v>-2228</v>
      </c>
      <c r="BL97" s="306">
        <v>-171</v>
      </c>
      <c r="BM97" s="306">
        <v>-145</v>
      </c>
      <c r="BN97" s="307">
        <v>0</v>
      </c>
      <c r="BO97" s="306">
        <v>-17</v>
      </c>
      <c r="BP97" s="306">
        <v>-713</v>
      </c>
      <c r="BQ97" s="306">
        <v>-100</v>
      </c>
      <c r="BR97" s="306">
        <v>-1739</v>
      </c>
      <c r="BS97" s="306">
        <v>-603</v>
      </c>
      <c r="BT97" s="306">
        <v>-514</v>
      </c>
      <c r="BU97" s="318">
        <v>0</v>
      </c>
      <c r="BV97" s="318">
        <v>-25</v>
      </c>
      <c r="BW97" s="306">
        <v>-311</v>
      </c>
      <c r="BX97" s="306">
        <v>-109</v>
      </c>
      <c r="BY97" s="306">
        <v>-39</v>
      </c>
      <c r="BZ97" s="317">
        <v>-383</v>
      </c>
      <c r="CA97" s="306">
        <v>-58</v>
      </c>
      <c r="CB97" s="306">
        <v>-55</v>
      </c>
      <c r="CC97" s="307">
        <v>-1400</v>
      </c>
      <c r="CD97" s="306">
        <v>0</v>
      </c>
      <c r="CE97" s="306">
        <v>-14</v>
      </c>
      <c r="CF97" s="306">
        <v>-20</v>
      </c>
      <c r="CG97" s="312">
        <f t="shared" si="3"/>
        <v>-50124</v>
      </c>
      <c r="CK97" s="243"/>
      <c r="CL97" s="243"/>
    </row>
    <row r="98" spans="1:90" ht="15" customHeight="1">
      <c r="A98" s="319" t="s">
        <v>480</v>
      </c>
      <c r="B98" s="304" t="s">
        <v>481</v>
      </c>
      <c r="C98" s="314">
        <v>19943</v>
      </c>
      <c r="D98" s="315">
        <v>2931</v>
      </c>
      <c r="E98" s="316">
        <v>202</v>
      </c>
      <c r="F98" s="317">
        <v>7185</v>
      </c>
      <c r="G98" s="306">
        <v>1287</v>
      </c>
      <c r="H98" s="306">
        <v>973</v>
      </c>
      <c r="I98" s="306">
        <v>1338</v>
      </c>
      <c r="J98" s="307">
        <v>483</v>
      </c>
      <c r="K98" s="317">
        <v>10768</v>
      </c>
      <c r="L98" s="306">
        <v>4965</v>
      </c>
      <c r="M98" s="306">
        <v>781</v>
      </c>
      <c r="N98" s="306">
        <v>3661</v>
      </c>
      <c r="O98" s="306">
        <v>962</v>
      </c>
      <c r="P98" s="306">
        <v>308</v>
      </c>
      <c r="Q98" s="306">
        <v>4834</v>
      </c>
      <c r="R98" s="306">
        <v>4126</v>
      </c>
      <c r="S98" s="306">
        <v>3361</v>
      </c>
      <c r="T98" s="306">
        <v>1187</v>
      </c>
      <c r="U98" s="306">
        <v>8671</v>
      </c>
      <c r="V98" s="306">
        <v>3017</v>
      </c>
      <c r="W98" s="306">
        <v>12741</v>
      </c>
      <c r="X98" s="306">
        <v>11147</v>
      </c>
      <c r="Y98" s="306">
        <v>10971</v>
      </c>
      <c r="Z98" s="306">
        <v>16253</v>
      </c>
      <c r="AA98" s="306">
        <v>25053</v>
      </c>
      <c r="AB98" s="306">
        <v>13729</v>
      </c>
      <c r="AC98" s="306">
        <v>19134</v>
      </c>
      <c r="AD98" s="306">
        <v>46951</v>
      </c>
      <c r="AE98" s="306">
        <v>4626</v>
      </c>
      <c r="AF98" s="306">
        <v>1533</v>
      </c>
      <c r="AG98" s="306">
        <v>3418</v>
      </c>
      <c r="AH98" s="307">
        <v>6630</v>
      </c>
      <c r="AI98" s="306">
        <v>56991</v>
      </c>
      <c r="AJ98" s="317">
        <v>6514</v>
      </c>
      <c r="AK98" s="307">
        <v>6539</v>
      </c>
      <c r="AL98" s="317">
        <v>9903</v>
      </c>
      <c r="AM98" s="306">
        <v>7048</v>
      </c>
      <c r="AN98" s="306">
        <v>13042</v>
      </c>
      <c r="AO98" s="317">
        <v>8777</v>
      </c>
      <c r="AP98" s="307">
        <v>59333</v>
      </c>
      <c r="AQ98" s="317">
        <v>39597</v>
      </c>
      <c r="AR98" s="306">
        <v>119</v>
      </c>
      <c r="AS98" s="306">
        <v>926</v>
      </c>
      <c r="AT98" s="306">
        <v>41332</v>
      </c>
      <c r="AU98" s="307">
        <v>1593</v>
      </c>
      <c r="AV98" s="317">
        <v>4053</v>
      </c>
      <c r="AW98" s="307">
        <v>4126</v>
      </c>
      <c r="AX98" s="306">
        <v>3543</v>
      </c>
      <c r="AY98" s="306">
        <v>4167</v>
      </c>
      <c r="AZ98" s="306">
        <v>5442</v>
      </c>
      <c r="BA98" s="306">
        <v>25393</v>
      </c>
      <c r="BB98" s="306">
        <v>24302</v>
      </c>
      <c r="BC98" s="307">
        <v>4326</v>
      </c>
      <c r="BD98" s="317">
        <v>24660</v>
      </c>
      <c r="BE98" s="306">
        <v>2230</v>
      </c>
      <c r="BF98" s="307">
        <v>1181</v>
      </c>
      <c r="BG98" s="306">
        <v>127506</v>
      </c>
      <c r="BH98" s="317">
        <v>4426</v>
      </c>
      <c r="BI98" s="306">
        <v>5181</v>
      </c>
      <c r="BJ98" s="306">
        <v>12463</v>
      </c>
      <c r="BK98" s="306">
        <v>13483</v>
      </c>
      <c r="BL98" s="306">
        <v>3275</v>
      </c>
      <c r="BM98" s="306">
        <v>3867</v>
      </c>
      <c r="BN98" s="307">
        <v>190</v>
      </c>
      <c r="BO98" s="306">
        <v>11413</v>
      </c>
      <c r="BP98" s="306">
        <v>593</v>
      </c>
      <c r="BQ98" s="306">
        <v>814</v>
      </c>
      <c r="BR98" s="306">
        <v>819</v>
      </c>
      <c r="BS98" s="306">
        <v>1600</v>
      </c>
      <c r="BT98" s="306">
        <v>2519</v>
      </c>
      <c r="BU98" s="318">
        <v>89871</v>
      </c>
      <c r="BV98" s="318">
        <v>45445</v>
      </c>
      <c r="BW98" s="306">
        <v>15816</v>
      </c>
      <c r="BX98" s="306">
        <v>4199</v>
      </c>
      <c r="BY98" s="306">
        <v>552</v>
      </c>
      <c r="BZ98" s="317">
        <v>1982</v>
      </c>
      <c r="CA98" s="306">
        <v>3147</v>
      </c>
      <c r="CB98" s="306">
        <v>2840</v>
      </c>
      <c r="CC98" s="307">
        <v>3307</v>
      </c>
      <c r="CD98" s="306">
        <v>2220</v>
      </c>
      <c r="CE98" s="306">
        <v>1964</v>
      </c>
      <c r="CF98" s="306">
        <v>979</v>
      </c>
      <c r="CG98" s="312">
        <f t="shared" si="3"/>
        <v>968777</v>
      </c>
      <c r="CK98" s="243"/>
      <c r="CL98" s="243"/>
    </row>
    <row r="99" spans="1:90" ht="15" customHeight="1">
      <c r="A99" s="319" t="s">
        <v>482</v>
      </c>
      <c r="B99" s="304" t="s">
        <v>483</v>
      </c>
      <c r="C99" s="314">
        <v>10341</v>
      </c>
      <c r="D99" s="315">
        <v>10047</v>
      </c>
      <c r="E99" s="316">
        <v>108</v>
      </c>
      <c r="F99" s="317">
        <v>3390</v>
      </c>
      <c r="G99" s="306">
        <v>3419</v>
      </c>
      <c r="H99" s="306">
        <v>-746</v>
      </c>
      <c r="I99" s="306">
        <v>2132</v>
      </c>
      <c r="J99" s="307">
        <v>239</v>
      </c>
      <c r="K99" s="317">
        <v>11516</v>
      </c>
      <c r="L99" s="306">
        <v>7659</v>
      </c>
      <c r="M99" s="306">
        <v>2845</v>
      </c>
      <c r="N99" s="306">
        <v>1864</v>
      </c>
      <c r="O99" s="306">
        <v>417</v>
      </c>
      <c r="P99" s="306">
        <v>480</v>
      </c>
      <c r="Q99" s="306">
        <v>3354</v>
      </c>
      <c r="R99" s="306">
        <v>5605</v>
      </c>
      <c r="S99" s="306">
        <v>2183</v>
      </c>
      <c r="T99" s="306">
        <v>2375</v>
      </c>
      <c r="U99" s="306">
        <v>16598</v>
      </c>
      <c r="V99" s="306">
        <v>4107</v>
      </c>
      <c r="W99" s="306">
        <v>38309</v>
      </c>
      <c r="X99" s="306">
        <v>12901</v>
      </c>
      <c r="Y99" s="306">
        <v>7928</v>
      </c>
      <c r="Z99" s="306">
        <v>28099</v>
      </c>
      <c r="AA99" s="306">
        <v>16995</v>
      </c>
      <c r="AB99" s="306">
        <v>25075</v>
      </c>
      <c r="AC99" s="306">
        <v>25830</v>
      </c>
      <c r="AD99" s="306">
        <v>79515</v>
      </c>
      <c r="AE99" s="306">
        <v>8562</v>
      </c>
      <c r="AF99" s="306">
        <v>782</v>
      </c>
      <c r="AG99" s="306">
        <v>3748</v>
      </c>
      <c r="AH99" s="307">
        <v>7380</v>
      </c>
      <c r="AI99" s="306">
        <v>56285</v>
      </c>
      <c r="AJ99" s="317">
        <v>2427</v>
      </c>
      <c r="AK99" s="307">
        <v>3746</v>
      </c>
      <c r="AL99" s="317">
        <v>12151</v>
      </c>
      <c r="AM99" s="306">
        <v>10758</v>
      </c>
      <c r="AN99" s="306">
        <v>17117</v>
      </c>
      <c r="AO99" s="317">
        <v>14844</v>
      </c>
      <c r="AP99" s="307">
        <v>99401</v>
      </c>
      <c r="AQ99" s="317">
        <v>12925</v>
      </c>
      <c r="AR99" s="306">
        <v>-19</v>
      </c>
      <c r="AS99" s="306">
        <v>30</v>
      </c>
      <c r="AT99" s="306">
        <v>12692</v>
      </c>
      <c r="AU99" s="307">
        <v>724</v>
      </c>
      <c r="AV99" s="317">
        <v>4628</v>
      </c>
      <c r="AW99" s="307">
        <v>5629</v>
      </c>
      <c r="AX99" s="306">
        <v>8689</v>
      </c>
      <c r="AY99" s="306">
        <v>2376</v>
      </c>
      <c r="AZ99" s="306">
        <v>2991</v>
      </c>
      <c r="BA99" s="306">
        <v>16341</v>
      </c>
      <c r="BB99" s="306">
        <v>13320</v>
      </c>
      <c r="BC99" s="307">
        <v>3488</v>
      </c>
      <c r="BD99" s="317">
        <v>56987</v>
      </c>
      <c r="BE99" s="306">
        <v>13226</v>
      </c>
      <c r="BF99" s="307">
        <v>7323</v>
      </c>
      <c r="BG99" s="306">
        <v>163168</v>
      </c>
      <c r="BH99" s="317">
        <v>4599</v>
      </c>
      <c r="BI99" s="306">
        <v>4655</v>
      </c>
      <c r="BJ99" s="306">
        <v>2666</v>
      </c>
      <c r="BK99" s="306">
        <v>5292</v>
      </c>
      <c r="BL99" s="306">
        <v>4400</v>
      </c>
      <c r="BM99" s="306">
        <v>1121</v>
      </c>
      <c r="BN99" s="307">
        <v>-49</v>
      </c>
      <c r="BO99" s="306">
        <v>134</v>
      </c>
      <c r="BP99" s="306">
        <v>411</v>
      </c>
      <c r="BQ99" s="306">
        <v>1047</v>
      </c>
      <c r="BR99" s="306">
        <v>620</v>
      </c>
      <c r="BS99" s="306">
        <v>1484</v>
      </c>
      <c r="BT99" s="306">
        <v>1755</v>
      </c>
      <c r="BU99" s="318">
        <v>5820</v>
      </c>
      <c r="BV99" s="318">
        <v>1763</v>
      </c>
      <c r="BW99" s="306">
        <v>10639</v>
      </c>
      <c r="BX99" s="306">
        <v>57</v>
      </c>
      <c r="BY99" s="306">
        <v>1</v>
      </c>
      <c r="BZ99" s="317">
        <v>334</v>
      </c>
      <c r="CA99" s="306">
        <v>-1</v>
      </c>
      <c r="CB99" s="306">
        <v>5554</v>
      </c>
      <c r="CC99" s="307">
        <v>1345</v>
      </c>
      <c r="CD99" s="306">
        <v>453</v>
      </c>
      <c r="CE99" s="306">
        <v>892</v>
      </c>
      <c r="CF99" s="306">
        <v>336</v>
      </c>
      <c r="CG99" s="312">
        <f t="shared" si="3"/>
        <v>939632</v>
      </c>
      <c r="CK99" s="243"/>
      <c r="CL99" s="243"/>
    </row>
    <row r="100" spans="1:90" ht="15" customHeight="1">
      <c r="A100" s="313" t="s">
        <v>484</v>
      </c>
      <c r="B100" s="304" t="s">
        <v>485</v>
      </c>
      <c r="C100" s="320">
        <v>35343</v>
      </c>
      <c r="D100" s="321">
        <v>11032</v>
      </c>
      <c r="E100" s="316">
        <v>181</v>
      </c>
      <c r="F100" s="317">
        <v>0</v>
      </c>
      <c r="G100" s="306">
        <v>0</v>
      </c>
      <c r="H100" s="306">
        <v>0</v>
      </c>
      <c r="I100" s="306">
        <v>52</v>
      </c>
      <c r="J100" s="307">
        <v>6</v>
      </c>
      <c r="K100" s="317">
        <v>4269</v>
      </c>
      <c r="L100" s="306">
        <v>6034</v>
      </c>
      <c r="M100" s="306">
        <v>94</v>
      </c>
      <c r="N100" s="306">
        <v>534</v>
      </c>
      <c r="O100" s="306">
        <v>2763</v>
      </c>
      <c r="P100" s="306">
        <v>243</v>
      </c>
      <c r="Q100" s="306">
        <v>6449</v>
      </c>
      <c r="R100" s="306">
        <v>132</v>
      </c>
      <c r="S100" s="306">
        <v>2337</v>
      </c>
      <c r="T100" s="306">
        <v>0</v>
      </c>
      <c r="U100" s="306">
        <v>510</v>
      </c>
      <c r="V100" s="306">
        <v>5593</v>
      </c>
      <c r="W100" s="306">
        <v>833</v>
      </c>
      <c r="X100" s="306">
        <v>1758</v>
      </c>
      <c r="Y100" s="306">
        <v>255</v>
      </c>
      <c r="Z100" s="306">
        <v>16166</v>
      </c>
      <c r="AA100" s="306">
        <v>825</v>
      </c>
      <c r="AB100" s="306">
        <v>4822</v>
      </c>
      <c r="AC100" s="306">
        <v>1122</v>
      </c>
      <c r="AD100" s="306">
        <v>143</v>
      </c>
      <c r="AE100" s="306">
        <v>91</v>
      </c>
      <c r="AF100" s="306">
        <v>3361</v>
      </c>
      <c r="AG100" s="306">
        <v>3146</v>
      </c>
      <c r="AH100" s="307">
        <v>5900</v>
      </c>
      <c r="AI100" s="306">
        <v>2833</v>
      </c>
      <c r="AJ100" s="317">
        <v>192</v>
      </c>
      <c r="AK100" s="307">
        <v>1449</v>
      </c>
      <c r="AL100" s="317">
        <v>11650</v>
      </c>
      <c r="AM100" s="306">
        <v>394</v>
      </c>
      <c r="AN100" s="306">
        <v>59426</v>
      </c>
      <c r="AO100" s="317">
        <v>9695</v>
      </c>
      <c r="AP100" s="307">
        <v>41497</v>
      </c>
      <c r="AQ100" s="317">
        <v>11363</v>
      </c>
      <c r="AR100" s="306">
        <v>18</v>
      </c>
      <c r="AS100" s="306">
        <v>0</v>
      </c>
      <c r="AT100" s="306">
        <v>1495</v>
      </c>
      <c r="AU100" s="307">
        <v>47</v>
      </c>
      <c r="AV100" s="317">
        <v>3462</v>
      </c>
      <c r="AW100" s="307">
        <v>22152</v>
      </c>
      <c r="AX100" s="306">
        <v>1458</v>
      </c>
      <c r="AY100" s="306">
        <v>1995</v>
      </c>
      <c r="AZ100" s="306">
        <v>19</v>
      </c>
      <c r="BA100" s="306">
        <v>193</v>
      </c>
      <c r="BB100" s="306">
        <v>7082</v>
      </c>
      <c r="BC100" s="307">
        <v>1389</v>
      </c>
      <c r="BD100" s="317">
        <v>1516</v>
      </c>
      <c r="BE100" s="306">
        <v>0</v>
      </c>
      <c r="BF100" s="307">
        <v>3331</v>
      </c>
      <c r="BG100" s="306">
        <v>34532</v>
      </c>
      <c r="BH100" s="317">
        <v>16683</v>
      </c>
      <c r="BI100" s="306">
        <v>2637</v>
      </c>
      <c r="BJ100" s="306">
        <v>8953</v>
      </c>
      <c r="BK100" s="306">
        <v>175</v>
      </c>
      <c r="BL100" s="306">
        <v>4193</v>
      </c>
      <c r="BM100" s="306">
        <v>10304</v>
      </c>
      <c r="BN100" s="307">
        <v>1219</v>
      </c>
      <c r="BO100" s="306">
        <v>2607</v>
      </c>
      <c r="BP100" s="306">
        <v>350</v>
      </c>
      <c r="BQ100" s="306">
        <v>1021</v>
      </c>
      <c r="BR100" s="306">
        <v>733</v>
      </c>
      <c r="BS100" s="306">
        <v>2488</v>
      </c>
      <c r="BT100" s="306">
        <v>1922</v>
      </c>
      <c r="BU100" s="318">
        <v>0</v>
      </c>
      <c r="BV100" s="318">
        <v>4142</v>
      </c>
      <c r="BW100" s="306">
        <v>15804</v>
      </c>
      <c r="BX100" s="306">
        <v>26</v>
      </c>
      <c r="BY100" s="306">
        <v>829</v>
      </c>
      <c r="BZ100" s="317">
        <v>2660</v>
      </c>
      <c r="CA100" s="306">
        <v>10</v>
      </c>
      <c r="CB100" s="306">
        <v>142</v>
      </c>
      <c r="CC100" s="307">
        <v>2653</v>
      </c>
      <c r="CD100" s="306">
        <v>0</v>
      </c>
      <c r="CE100" s="306">
        <v>3197</v>
      </c>
      <c r="CF100" s="306">
        <v>18298</v>
      </c>
      <c r="CG100" s="322">
        <f t="shared" si="3"/>
        <v>432228</v>
      </c>
    </row>
    <row r="101" spans="1:90" ht="20.100000000000001" customHeight="1">
      <c r="A101" s="301" t="s">
        <v>486</v>
      </c>
      <c r="B101" s="302" t="s">
        <v>487</v>
      </c>
      <c r="C101" s="323">
        <f>SUM(C94:C100)</f>
        <v>72478</v>
      </c>
      <c r="D101" s="324">
        <f t="shared" ref="D101:BO101" si="10">SUM(D94:D100)</f>
        <v>29273</v>
      </c>
      <c r="E101" s="325">
        <f t="shared" si="10"/>
        <v>639</v>
      </c>
      <c r="F101" s="324">
        <f t="shared" si="10"/>
        <v>23340</v>
      </c>
      <c r="G101" s="324">
        <f t="shared" si="10"/>
        <v>5245</v>
      </c>
      <c r="H101" s="324">
        <f t="shared" si="10"/>
        <v>1071</v>
      </c>
      <c r="I101" s="324">
        <f t="shared" si="10"/>
        <v>6104</v>
      </c>
      <c r="J101" s="325">
        <f t="shared" si="10"/>
        <v>1898</v>
      </c>
      <c r="K101" s="324">
        <f t="shared" si="10"/>
        <v>58674</v>
      </c>
      <c r="L101" s="324">
        <f t="shared" si="10"/>
        <v>26184</v>
      </c>
      <c r="M101" s="324">
        <f t="shared" si="10"/>
        <v>4811</v>
      </c>
      <c r="N101" s="324">
        <f t="shared" si="10"/>
        <v>14642</v>
      </c>
      <c r="O101" s="324">
        <f t="shared" si="10"/>
        <v>8099</v>
      </c>
      <c r="P101" s="324">
        <f t="shared" si="10"/>
        <v>2399</v>
      </c>
      <c r="Q101" s="324">
        <f t="shared" si="10"/>
        <v>24926</v>
      </c>
      <c r="R101" s="324">
        <f t="shared" si="10"/>
        <v>18097</v>
      </c>
      <c r="S101" s="324">
        <f t="shared" si="10"/>
        <v>14568</v>
      </c>
      <c r="T101" s="324">
        <f t="shared" si="10"/>
        <v>4794</v>
      </c>
      <c r="U101" s="324">
        <f t="shared" si="10"/>
        <v>40096</v>
      </c>
      <c r="V101" s="324">
        <f t="shared" si="10"/>
        <v>17707</v>
      </c>
      <c r="W101" s="324">
        <f t="shared" si="10"/>
        <v>87664</v>
      </c>
      <c r="X101" s="324">
        <f t="shared" si="10"/>
        <v>51138</v>
      </c>
      <c r="Y101" s="324">
        <f t="shared" si="10"/>
        <v>41501</v>
      </c>
      <c r="Z101" s="324">
        <f t="shared" si="10"/>
        <v>125006</v>
      </c>
      <c r="AA101" s="324">
        <f t="shared" si="10"/>
        <v>61939</v>
      </c>
      <c r="AB101" s="324">
        <f t="shared" si="10"/>
        <v>85973</v>
      </c>
      <c r="AC101" s="324">
        <f t="shared" si="10"/>
        <v>105429</v>
      </c>
      <c r="AD101" s="324">
        <f t="shared" si="10"/>
        <v>213919</v>
      </c>
      <c r="AE101" s="324">
        <f t="shared" si="10"/>
        <v>24732</v>
      </c>
      <c r="AF101" s="324">
        <f t="shared" si="10"/>
        <v>13181</v>
      </c>
      <c r="AG101" s="324">
        <f t="shared" si="10"/>
        <v>22993</v>
      </c>
      <c r="AH101" s="325">
        <f t="shared" si="10"/>
        <v>40386</v>
      </c>
      <c r="AI101" s="326">
        <f t="shared" si="10"/>
        <v>140369</v>
      </c>
      <c r="AJ101" s="324">
        <f t="shared" si="10"/>
        <v>18223</v>
      </c>
      <c r="AK101" s="325">
        <f t="shared" si="10"/>
        <v>24825</v>
      </c>
      <c r="AL101" s="324">
        <f t="shared" si="10"/>
        <v>62018</v>
      </c>
      <c r="AM101" s="324">
        <f t="shared" si="10"/>
        <v>48903</v>
      </c>
      <c r="AN101" s="325">
        <f t="shared" si="10"/>
        <v>121338</v>
      </c>
      <c r="AO101" s="324">
        <f t="shared" si="10"/>
        <v>57870</v>
      </c>
      <c r="AP101" s="325">
        <f t="shared" si="10"/>
        <v>391512</v>
      </c>
      <c r="AQ101" s="324">
        <f t="shared" si="10"/>
        <v>123270</v>
      </c>
      <c r="AR101" s="324">
        <f t="shared" si="10"/>
        <v>250</v>
      </c>
      <c r="AS101" s="324">
        <f t="shared" si="10"/>
        <v>3156</v>
      </c>
      <c r="AT101" s="324">
        <f t="shared" si="10"/>
        <v>90258</v>
      </c>
      <c r="AU101" s="325">
        <f t="shared" si="10"/>
        <v>16410</v>
      </c>
      <c r="AV101" s="324">
        <f t="shared" si="10"/>
        <v>23587</v>
      </c>
      <c r="AW101" s="325">
        <f t="shared" si="10"/>
        <v>57901</v>
      </c>
      <c r="AX101" s="324">
        <f t="shared" si="10"/>
        <v>21500</v>
      </c>
      <c r="AY101" s="324">
        <f t="shared" si="10"/>
        <v>9467</v>
      </c>
      <c r="AZ101" s="324">
        <f t="shared" si="10"/>
        <v>12837</v>
      </c>
      <c r="BA101" s="324">
        <f t="shared" si="10"/>
        <v>57055</v>
      </c>
      <c r="BB101" s="324">
        <f t="shared" si="10"/>
        <v>93092</v>
      </c>
      <c r="BC101" s="325">
        <f t="shared" si="10"/>
        <v>18236</v>
      </c>
      <c r="BD101" s="324">
        <f t="shared" si="10"/>
        <v>131808</v>
      </c>
      <c r="BE101" s="324">
        <f t="shared" si="10"/>
        <v>26404</v>
      </c>
      <c r="BF101" s="325">
        <f t="shared" si="10"/>
        <v>18875</v>
      </c>
      <c r="BG101" s="327">
        <f t="shared" si="10"/>
        <v>348276</v>
      </c>
      <c r="BH101" s="328">
        <f t="shared" si="10"/>
        <v>43541</v>
      </c>
      <c r="BI101" s="328">
        <f t="shared" si="10"/>
        <v>28516</v>
      </c>
      <c r="BJ101" s="328">
        <f t="shared" si="10"/>
        <v>52983</v>
      </c>
      <c r="BK101" s="328">
        <f t="shared" si="10"/>
        <v>31563</v>
      </c>
      <c r="BL101" s="328">
        <f t="shared" si="10"/>
        <v>21474</v>
      </c>
      <c r="BM101" s="328">
        <f t="shared" si="10"/>
        <v>22424</v>
      </c>
      <c r="BN101" s="290">
        <f t="shared" si="10"/>
        <v>2004</v>
      </c>
      <c r="BO101" s="328">
        <f t="shared" si="10"/>
        <v>17896</v>
      </c>
      <c r="BP101" s="328">
        <f t="shared" ref="BP101:CF101" si="11">SUM(BP94:BP100)</f>
        <v>2361</v>
      </c>
      <c r="BQ101" s="328">
        <f t="shared" si="11"/>
        <v>6036</v>
      </c>
      <c r="BR101" s="328">
        <f t="shared" si="11"/>
        <v>10556</v>
      </c>
      <c r="BS101" s="328">
        <f t="shared" si="11"/>
        <v>16121</v>
      </c>
      <c r="BT101" s="290">
        <f t="shared" si="11"/>
        <v>16202</v>
      </c>
      <c r="BU101" s="327">
        <f t="shared" si="11"/>
        <v>254186</v>
      </c>
      <c r="BV101" s="327">
        <f t="shared" si="11"/>
        <v>173517</v>
      </c>
      <c r="BW101" s="328">
        <f t="shared" si="11"/>
        <v>149281</v>
      </c>
      <c r="BX101" s="328">
        <f t="shared" si="11"/>
        <v>22477</v>
      </c>
      <c r="BY101" s="290">
        <f t="shared" si="11"/>
        <v>6782</v>
      </c>
      <c r="BZ101" s="328">
        <f t="shared" si="11"/>
        <v>8545</v>
      </c>
      <c r="CA101" s="328">
        <f t="shared" si="11"/>
        <v>8876</v>
      </c>
      <c r="CB101" s="328">
        <f t="shared" si="11"/>
        <v>12392</v>
      </c>
      <c r="CC101" s="290">
        <f t="shared" si="11"/>
        <v>12295</v>
      </c>
      <c r="CD101" s="328">
        <f t="shared" si="11"/>
        <v>12385</v>
      </c>
      <c r="CE101" s="328">
        <f t="shared" si="11"/>
        <v>10498</v>
      </c>
      <c r="CF101" s="290">
        <f t="shared" si="11"/>
        <v>26322</v>
      </c>
      <c r="CG101" s="290">
        <f t="shared" si="3"/>
        <v>4135579</v>
      </c>
    </row>
    <row r="102" spans="1:90" ht="20.100000000000001" customHeight="1">
      <c r="A102" s="301" t="s">
        <v>488</v>
      </c>
      <c r="B102" s="329" t="s">
        <v>489</v>
      </c>
      <c r="C102" s="330">
        <v>201375</v>
      </c>
      <c r="D102" s="331">
        <v>56843</v>
      </c>
      <c r="E102" s="332">
        <v>1722</v>
      </c>
      <c r="F102" s="331">
        <v>42624</v>
      </c>
      <c r="G102" s="331">
        <v>5353</v>
      </c>
      <c r="H102" s="331">
        <v>3067</v>
      </c>
      <c r="I102" s="331">
        <v>16168</v>
      </c>
      <c r="J102" s="332">
        <v>4169</v>
      </c>
      <c r="K102" s="331">
        <v>262965</v>
      </c>
      <c r="L102" s="331">
        <v>72187</v>
      </c>
      <c r="M102" s="331">
        <v>7500</v>
      </c>
      <c r="N102" s="331">
        <v>51208</v>
      </c>
      <c r="O102" s="331">
        <v>17695</v>
      </c>
      <c r="P102" s="331">
        <v>5778</v>
      </c>
      <c r="Q102" s="331">
        <v>89724</v>
      </c>
      <c r="R102" s="331">
        <v>72872</v>
      </c>
      <c r="S102" s="331">
        <v>41808</v>
      </c>
      <c r="T102" s="331">
        <v>90970</v>
      </c>
      <c r="U102" s="331">
        <v>155577</v>
      </c>
      <c r="V102" s="331">
        <v>41847</v>
      </c>
      <c r="W102" s="331">
        <v>271169</v>
      </c>
      <c r="X102" s="331">
        <v>138007</v>
      </c>
      <c r="Y102" s="331">
        <v>185422</v>
      </c>
      <c r="Z102" s="331">
        <v>349941</v>
      </c>
      <c r="AA102" s="331">
        <v>326999</v>
      </c>
      <c r="AB102" s="331">
        <v>280729</v>
      </c>
      <c r="AC102" s="331">
        <v>331857</v>
      </c>
      <c r="AD102" s="331">
        <v>1100762</v>
      </c>
      <c r="AE102" s="331">
        <v>67979</v>
      </c>
      <c r="AF102" s="331">
        <v>42273</v>
      </c>
      <c r="AG102" s="331">
        <v>63231</v>
      </c>
      <c r="AH102" s="332">
        <v>99712</v>
      </c>
      <c r="AI102" s="333">
        <v>377338</v>
      </c>
      <c r="AJ102" s="331">
        <v>41799</v>
      </c>
      <c r="AK102" s="332">
        <v>74282</v>
      </c>
      <c r="AL102" s="331">
        <v>258058</v>
      </c>
      <c r="AM102" s="331">
        <v>224806</v>
      </c>
      <c r="AN102" s="332">
        <v>289411</v>
      </c>
      <c r="AO102" s="331">
        <v>132380</v>
      </c>
      <c r="AP102" s="332">
        <v>798578</v>
      </c>
      <c r="AQ102" s="331">
        <v>319701</v>
      </c>
      <c r="AR102" s="331">
        <v>1081</v>
      </c>
      <c r="AS102" s="331">
        <v>26201</v>
      </c>
      <c r="AT102" s="331">
        <v>246322</v>
      </c>
      <c r="AU102" s="332">
        <v>33638</v>
      </c>
      <c r="AV102" s="331">
        <v>51487</v>
      </c>
      <c r="AW102" s="332">
        <v>121479</v>
      </c>
      <c r="AX102" s="331">
        <v>41937</v>
      </c>
      <c r="AY102" s="331">
        <v>22834</v>
      </c>
      <c r="AZ102" s="331">
        <v>27409</v>
      </c>
      <c r="BA102" s="331">
        <v>119719</v>
      </c>
      <c r="BB102" s="331">
        <v>155542</v>
      </c>
      <c r="BC102" s="332">
        <v>30235</v>
      </c>
      <c r="BD102" s="331">
        <v>208565</v>
      </c>
      <c r="BE102" s="331">
        <v>78007</v>
      </c>
      <c r="BF102" s="332">
        <v>47887</v>
      </c>
      <c r="BG102" s="334">
        <v>651602</v>
      </c>
      <c r="BH102" s="335">
        <v>77729</v>
      </c>
      <c r="BI102" s="335">
        <v>65234</v>
      </c>
      <c r="BJ102" s="335">
        <v>144011</v>
      </c>
      <c r="BK102" s="335">
        <v>46902</v>
      </c>
      <c r="BL102" s="335">
        <v>84676</v>
      </c>
      <c r="BM102" s="335">
        <v>74139</v>
      </c>
      <c r="BN102" s="336">
        <v>5204</v>
      </c>
      <c r="BO102" s="335">
        <v>32411</v>
      </c>
      <c r="BP102" s="335">
        <v>14194</v>
      </c>
      <c r="BQ102" s="335">
        <v>53716</v>
      </c>
      <c r="BR102" s="335">
        <v>21056</v>
      </c>
      <c r="BS102" s="335">
        <v>35283</v>
      </c>
      <c r="BT102" s="336">
        <v>39446</v>
      </c>
      <c r="BU102" s="334">
        <v>365087</v>
      </c>
      <c r="BV102" s="334">
        <v>224820</v>
      </c>
      <c r="BW102" s="335">
        <v>247586</v>
      </c>
      <c r="BX102" s="335">
        <v>30276</v>
      </c>
      <c r="BY102" s="336">
        <v>9956</v>
      </c>
      <c r="BZ102" s="335">
        <v>17127</v>
      </c>
      <c r="CA102" s="335">
        <v>14051</v>
      </c>
      <c r="CB102" s="335">
        <v>31787</v>
      </c>
      <c r="CC102" s="336">
        <v>37183</v>
      </c>
      <c r="CD102" s="335">
        <v>24934</v>
      </c>
      <c r="CE102" s="335">
        <v>20229</v>
      </c>
      <c r="CF102" s="336">
        <v>37370</v>
      </c>
      <c r="CG102" s="290">
        <f t="shared" si="3"/>
        <v>10634238</v>
      </c>
    </row>
    <row r="103" spans="1:90" ht="15" customHeight="1">
      <c r="A103" s="301" t="s">
        <v>490</v>
      </c>
      <c r="B103" s="337" t="s">
        <v>491</v>
      </c>
      <c r="C103" s="295">
        <v>53286</v>
      </c>
      <c r="D103" s="296">
        <v>8126</v>
      </c>
      <c r="E103" s="297">
        <v>1713</v>
      </c>
      <c r="F103" s="296">
        <v>16645</v>
      </c>
      <c r="G103" s="296">
        <v>122552</v>
      </c>
      <c r="H103" s="296">
        <v>12358</v>
      </c>
      <c r="I103" s="296">
        <v>4912</v>
      </c>
      <c r="J103" s="297">
        <v>190</v>
      </c>
      <c r="K103" s="296">
        <v>162231</v>
      </c>
      <c r="L103" s="296">
        <v>26340</v>
      </c>
      <c r="M103" s="296">
        <v>9968</v>
      </c>
      <c r="N103" s="296">
        <v>40365</v>
      </c>
      <c r="O103" s="296">
        <v>43911</v>
      </c>
      <c r="P103" s="296">
        <v>21809</v>
      </c>
      <c r="Q103" s="296">
        <v>19109</v>
      </c>
      <c r="R103" s="296">
        <v>56749</v>
      </c>
      <c r="S103" s="296">
        <v>1413</v>
      </c>
      <c r="T103" s="296">
        <v>65422</v>
      </c>
      <c r="U103" s="296">
        <v>222469</v>
      </c>
      <c r="V103" s="296">
        <v>87782</v>
      </c>
      <c r="W103" s="296">
        <v>156922</v>
      </c>
      <c r="X103" s="296">
        <v>48543</v>
      </c>
      <c r="Y103" s="296">
        <v>224312</v>
      </c>
      <c r="Z103" s="296">
        <v>151713</v>
      </c>
      <c r="AA103" s="296">
        <v>398716</v>
      </c>
      <c r="AB103" s="296">
        <v>202213</v>
      </c>
      <c r="AC103" s="296">
        <v>273876</v>
      </c>
      <c r="AD103" s="296">
        <v>456065</v>
      </c>
      <c r="AE103" s="296">
        <v>33605</v>
      </c>
      <c r="AF103" s="296">
        <v>14590</v>
      </c>
      <c r="AG103" s="296">
        <v>59836</v>
      </c>
      <c r="AH103" s="297">
        <v>21620</v>
      </c>
      <c r="AI103" s="298">
        <v>54122</v>
      </c>
      <c r="AJ103" s="296">
        <v>439</v>
      </c>
      <c r="AK103" s="297">
        <v>10836</v>
      </c>
      <c r="AL103" s="296">
        <v>2623</v>
      </c>
      <c r="AM103" s="296">
        <v>5933</v>
      </c>
      <c r="AN103" s="297">
        <v>2761</v>
      </c>
      <c r="AO103" s="296">
        <v>4336</v>
      </c>
      <c r="AP103" s="297">
        <v>40287</v>
      </c>
      <c r="AQ103" s="296">
        <v>20528</v>
      </c>
      <c r="AR103" s="296">
        <v>1687</v>
      </c>
      <c r="AS103" s="296">
        <v>10508</v>
      </c>
      <c r="AT103" s="296">
        <v>26491</v>
      </c>
      <c r="AU103" s="297">
        <v>4815</v>
      </c>
      <c r="AV103" s="296">
        <v>26652</v>
      </c>
      <c r="AW103" s="297">
        <v>17447</v>
      </c>
      <c r="AX103" s="296">
        <v>15389</v>
      </c>
      <c r="AY103" s="296">
        <v>5188</v>
      </c>
      <c r="AZ103" s="296">
        <v>1740</v>
      </c>
      <c r="BA103" s="296">
        <v>19849</v>
      </c>
      <c r="BB103" s="296">
        <v>15744</v>
      </c>
      <c r="BC103" s="297">
        <v>9742</v>
      </c>
      <c r="BD103" s="296">
        <v>7470</v>
      </c>
      <c r="BE103" s="296">
        <v>12646</v>
      </c>
      <c r="BF103" s="297">
        <v>4715</v>
      </c>
      <c r="BG103" s="270">
        <v>4889</v>
      </c>
      <c r="BH103" s="271">
        <v>7694</v>
      </c>
      <c r="BI103" s="271">
        <v>34729</v>
      </c>
      <c r="BJ103" s="271">
        <v>8892</v>
      </c>
      <c r="BK103" s="271">
        <v>17914</v>
      </c>
      <c r="BL103" s="271">
        <v>8606</v>
      </c>
      <c r="BM103" s="271">
        <v>3349</v>
      </c>
      <c r="BN103" s="272">
        <v>13</v>
      </c>
      <c r="BO103" s="271">
        <v>30995</v>
      </c>
      <c r="BP103" s="271">
        <v>746</v>
      </c>
      <c r="BQ103" s="271">
        <v>6904</v>
      </c>
      <c r="BR103" s="271">
        <v>131</v>
      </c>
      <c r="BS103" s="271">
        <v>242</v>
      </c>
      <c r="BT103" s="272">
        <v>4366</v>
      </c>
      <c r="BU103" s="270">
        <v>4289</v>
      </c>
      <c r="BV103" s="270">
        <v>7078</v>
      </c>
      <c r="BW103" s="271">
        <v>4439</v>
      </c>
      <c r="BX103" s="271">
        <v>464</v>
      </c>
      <c r="BY103" s="272">
        <v>95</v>
      </c>
      <c r="BZ103" s="271">
        <v>774</v>
      </c>
      <c r="CA103" s="271">
        <v>1085</v>
      </c>
      <c r="CB103" s="271">
        <v>389</v>
      </c>
      <c r="CC103" s="272">
        <v>916</v>
      </c>
      <c r="CD103" s="271">
        <v>510</v>
      </c>
      <c r="CE103" s="271">
        <v>2238</v>
      </c>
      <c r="CF103" s="272">
        <v>725</v>
      </c>
      <c r="CG103" s="290">
        <f t="shared" si="3"/>
        <v>3493781</v>
      </c>
    </row>
    <row r="104" spans="1:90" ht="20.100000000000001" customHeight="1">
      <c r="A104" s="301"/>
      <c r="B104" s="338" t="s">
        <v>492</v>
      </c>
      <c r="C104" s="323">
        <f>C102+C103</f>
        <v>254661</v>
      </c>
      <c r="D104" s="324">
        <f t="shared" ref="D104:BO104" si="12">D102+D103</f>
        <v>64969</v>
      </c>
      <c r="E104" s="325">
        <f t="shared" si="12"/>
        <v>3435</v>
      </c>
      <c r="F104" s="324">
        <f t="shared" si="12"/>
        <v>59269</v>
      </c>
      <c r="G104" s="324">
        <f t="shared" si="12"/>
        <v>127905</v>
      </c>
      <c r="H104" s="324">
        <f t="shared" si="12"/>
        <v>15425</v>
      </c>
      <c r="I104" s="324">
        <f t="shared" si="12"/>
        <v>21080</v>
      </c>
      <c r="J104" s="325">
        <f t="shared" si="12"/>
        <v>4359</v>
      </c>
      <c r="K104" s="324">
        <f t="shared" si="12"/>
        <v>425196</v>
      </c>
      <c r="L104" s="324">
        <f t="shared" si="12"/>
        <v>98527</v>
      </c>
      <c r="M104" s="324">
        <f t="shared" si="12"/>
        <v>17468</v>
      </c>
      <c r="N104" s="324">
        <f t="shared" si="12"/>
        <v>91573</v>
      </c>
      <c r="O104" s="324">
        <f t="shared" si="12"/>
        <v>61606</v>
      </c>
      <c r="P104" s="324">
        <f t="shared" si="12"/>
        <v>27587</v>
      </c>
      <c r="Q104" s="324">
        <f t="shared" si="12"/>
        <v>108833</v>
      </c>
      <c r="R104" s="324">
        <f t="shared" si="12"/>
        <v>129621</v>
      </c>
      <c r="S104" s="324">
        <f t="shared" si="12"/>
        <v>43221</v>
      </c>
      <c r="T104" s="324">
        <f t="shared" si="12"/>
        <v>156392</v>
      </c>
      <c r="U104" s="324">
        <f t="shared" si="12"/>
        <v>378046</v>
      </c>
      <c r="V104" s="324">
        <f t="shared" si="12"/>
        <v>129629</v>
      </c>
      <c r="W104" s="324">
        <f t="shared" si="12"/>
        <v>428091</v>
      </c>
      <c r="X104" s="324">
        <f t="shared" si="12"/>
        <v>186550</v>
      </c>
      <c r="Y104" s="324">
        <f t="shared" si="12"/>
        <v>409734</v>
      </c>
      <c r="Z104" s="324">
        <f t="shared" si="12"/>
        <v>501654</v>
      </c>
      <c r="AA104" s="324">
        <f t="shared" si="12"/>
        <v>725715</v>
      </c>
      <c r="AB104" s="324">
        <f t="shared" si="12"/>
        <v>482942</v>
      </c>
      <c r="AC104" s="324">
        <f t="shared" si="12"/>
        <v>605733</v>
      </c>
      <c r="AD104" s="324">
        <f t="shared" si="12"/>
        <v>1556827</v>
      </c>
      <c r="AE104" s="324">
        <f t="shared" si="12"/>
        <v>101584</v>
      </c>
      <c r="AF104" s="324">
        <f t="shared" si="12"/>
        <v>56863</v>
      </c>
      <c r="AG104" s="324">
        <f t="shared" si="12"/>
        <v>123067</v>
      </c>
      <c r="AH104" s="325">
        <f t="shared" si="12"/>
        <v>121332</v>
      </c>
      <c r="AI104" s="326">
        <f t="shared" si="12"/>
        <v>431460</v>
      </c>
      <c r="AJ104" s="324">
        <f t="shared" si="12"/>
        <v>42238</v>
      </c>
      <c r="AK104" s="325">
        <f t="shared" si="12"/>
        <v>85118</v>
      </c>
      <c r="AL104" s="324">
        <f t="shared" si="12"/>
        <v>260681</v>
      </c>
      <c r="AM104" s="324">
        <f t="shared" si="12"/>
        <v>230739</v>
      </c>
      <c r="AN104" s="325">
        <f t="shared" si="12"/>
        <v>292172</v>
      </c>
      <c r="AO104" s="324">
        <f t="shared" si="12"/>
        <v>136716</v>
      </c>
      <c r="AP104" s="325">
        <f t="shared" si="12"/>
        <v>838865</v>
      </c>
      <c r="AQ104" s="324">
        <f t="shared" si="12"/>
        <v>340229</v>
      </c>
      <c r="AR104" s="324">
        <f t="shared" si="12"/>
        <v>2768</v>
      </c>
      <c r="AS104" s="324">
        <f t="shared" si="12"/>
        <v>36709</v>
      </c>
      <c r="AT104" s="324">
        <f t="shared" si="12"/>
        <v>272813</v>
      </c>
      <c r="AU104" s="325">
        <f t="shared" si="12"/>
        <v>38453</v>
      </c>
      <c r="AV104" s="324">
        <f t="shared" si="12"/>
        <v>78139</v>
      </c>
      <c r="AW104" s="325">
        <f t="shared" si="12"/>
        <v>138926</v>
      </c>
      <c r="AX104" s="324">
        <f t="shared" si="12"/>
        <v>57326</v>
      </c>
      <c r="AY104" s="324">
        <f t="shared" si="12"/>
        <v>28022</v>
      </c>
      <c r="AZ104" s="324">
        <f t="shared" si="12"/>
        <v>29149</v>
      </c>
      <c r="BA104" s="324">
        <f t="shared" si="12"/>
        <v>139568</v>
      </c>
      <c r="BB104" s="324">
        <f t="shared" si="12"/>
        <v>171286</v>
      </c>
      <c r="BC104" s="325">
        <f t="shared" si="12"/>
        <v>39977</v>
      </c>
      <c r="BD104" s="324">
        <f t="shared" si="12"/>
        <v>216035</v>
      </c>
      <c r="BE104" s="324">
        <f t="shared" si="12"/>
        <v>90653</v>
      </c>
      <c r="BF104" s="325">
        <f t="shared" si="12"/>
        <v>52602</v>
      </c>
      <c r="BG104" s="327">
        <f t="shared" si="12"/>
        <v>656491</v>
      </c>
      <c r="BH104" s="328">
        <f t="shared" si="12"/>
        <v>85423</v>
      </c>
      <c r="BI104" s="328">
        <f t="shared" si="12"/>
        <v>99963</v>
      </c>
      <c r="BJ104" s="328">
        <f t="shared" si="12"/>
        <v>152903</v>
      </c>
      <c r="BK104" s="328">
        <f t="shared" si="12"/>
        <v>64816</v>
      </c>
      <c r="BL104" s="328">
        <f t="shared" si="12"/>
        <v>93282</v>
      </c>
      <c r="BM104" s="328">
        <f t="shared" si="12"/>
        <v>77488</v>
      </c>
      <c r="BN104" s="290">
        <f t="shared" si="12"/>
        <v>5217</v>
      </c>
      <c r="BO104" s="328">
        <f t="shared" si="12"/>
        <v>63406</v>
      </c>
      <c r="BP104" s="328">
        <f t="shared" ref="BP104:CF104" si="13">BP102+BP103</f>
        <v>14940</v>
      </c>
      <c r="BQ104" s="328">
        <f t="shared" si="13"/>
        <v>60620</v>
      </c>
      <c r="BR104" s="328">
        <f t="shared" si="13"/>
        <v>21187</v>
      </c>
      <c r="BS104" s="328">
        <f t="shared" si="13"/>
        <v>35525</v>
      </c>
      <c r="BT104" s="290">
        <f t="shared" si="13"/>
        <v>43812</v>
      </c>
      <c r="BU104" s="327">
        <f t="shared" si="13"/>
        <v>369376</v>
      </c>
      <c r="BV104" s="327">
        <f t="shared" si="13"/>
        <v>231898</v>
      </c>
      <c r="BW104" s="328">
        <f t="shared" si="13"/>
        <v>252025</v>
      </c>
      <c r="BX104" s="328">
        <f t="shared" si="13"/>
        <v>30740</v>
      </c>
      <c r="BY104" s="290">
        <f t="shared" si="13"/>
        <v>10051</v>
      </c>
      <c r="BZ104" s="328">
        <f t="shared" si="13"/>
        <v>17901</v>
      </c>
      <c r="CA104" s="328">
        <f t="shared" si="13"/>
        <v>15136</v>
      </c>
      <c r="CB104" s="328">
        <f t="shared" si="13"/>
        <v>32176</v>
      </c>
      <c r="CC104" s="290">
        <f t="shared" si="13"/>
        <v>38099</v>
      </c>
      <c r="CD104" s="328">
        <f t="shared" si="13"/>
        <v>25444</v>
      </c>
      <c r="CE104" s="328">
        <f t="shared" si="13"/>
        <v>22467</v>
      </c>
      <c r="CF104" s="290">
        <f t="shared" si="13"/>
        <v>38095</v>
      </c>
      <c r="CG104" s="290">
        <f t="shared" si="3"/>
        <v>14128019</v>
      </c>
    </row>
  </sheetData>
  <mergeCells count="15">
    <mergeCell ref="CK5:CK7"/>
    <mergeCell ref="CL5:CL7"/>
    <mergeCell ref="C6:CG6"/>
    <mergeCell ref="CH6:CJ6"/>
    <mergeCell ref="CG7:CG8"/>
    <mergeCell ref="CH8:CJ8"/>
    <mergeCell ref="A5:A8"/>
    <mergeCell ref="B5:B8"/>
    <mergeCell ref="C5:CG5"/>
    <mergeCell ref="CH5:CJ5"/>
    <mergeCell ref="CP91:CP93"/>
    <mergeCell ref="CM5:CM7"/>
    <mergeCell ref="CN5:CN8"/>
    <mergeCell ref="CO5:CO8"/>
    <mergeCell ref="CP5:CP8"/>
  </mergeCells>
  <conditionalFormatting sqref="C9:CF90">
    <cfRule type="cellIs" dxfId="5" priority="6" stopIfTrue="1" operator="lessThan">
      <formula>0</formula>
    </cfRule>
  </conditionalFormatting>
  <conditionalFormatting sqref="CH9:CK91 A43 A48 A90 CH93:CK93 CP92 CM93:CP93 CM9:CP91">
    <cfRule type="cellIs" dxfId="4" priority="5" stopIfTrue="1" operator="lessThan">
      <formula>0</formula>
    </cfRule>
  </conditionalFormatting>
  <conditionalFormatting sqref="C9:CF90">
    <cfRule type="cellIs" dxfId="3" priority="4" stopIfTrue="1" operator="lessThan">
      <formula>0</formula>
    </cfRule>
  </conditionalFormatting>
  <conditionalFormatting sqref="CH9:CK91 A43 A48 A90 CH93:CK93 CP92 CM93:CP93 CM9:CP91">
    <cfRule type="cellIs" dxfId="2" priority="3" stopIfTrue="1" operator="lessThan">
      <formula>0</formula>
    </cfRule>
  </conditionalFormatting>
  <conditionalFormatting sqref="B105:B65536 B1:B8 CH1:IV8 C1:CG6 A9:A93 A101:A65536 C101:CG65536 CH94:IV65536 CP92:IV92 C93:CK93 CM93:IV93 C9:CK91 CM9:IV91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E99A-A293-4F5F-95AC-0D1FFFDCC523}">
  <dimension ref="A1:R73"/>
  <sheetViews>
    <sheetView showGridLines="0" zoomScale="50" zoomScaleNormal="50" workbookViewId="0">
      <selection activeCell="K12" sqref="K12"/>
    </sheetView>
  </sheetViews>
  <sheetFormatPr defaultColWidth="10.33203125" defaultRowHeight="13.2"/>
  <cols>
    <col min="1" max="1" width="3" style="107" customWidth="1"/>
    <col min="2" max="8" width="5.44140625" style="107" customWidth="1"/>
    <col min="9" max="9" width="18" style="107" customWidth="1"/>
    <col min="10" max="10" width="19.6640625" style="107" customWidth="1"/>
    <col min="11" max="16" width="14.6640625" style="107" customWidth="1"/>
    <col min="17" max="17" width="45.88671875" style="107" customWidth="1"/>
    <col min="18" max="18" width="10.6640625" style="107" bestFit="1" customWidth="1"/>
    <col min="19" max="16384" width="10.33203125" style="107"/>
  </cols>
  <sheetData>
    <row r="1" spans="1:17" s="26" customFormat="1" ht="20.100000000000001" customHeight="1">
      <c r="A1" s="20" t="s">
        <v>46</v>
      </c>
      <c r="B1" s="21"/>
      <c r="C1" s="21"/>
      <c r="D1" s="20" t="s">
        <v>47</v>
      </c>
      <c r="E1" s="397">
        <v>210</v>
      </c>
      <c r="F1" s="398"/>
      <c r="G1" s="21"/>
      <c r="H1" s="22"/>
      <c r="I1" s="22"/>
      <c r="J1" s="23"/>
      <c r="K1" s="24"/>
      <c r="L1" s="24"/>
      <c r="M1" s="24"/>
      <c r="N1" s="22"/>
      <c r="O1" s="22"/>
      <c r="P1" s="25" t="s">
        <v>48</v>
      </c>
    </row>
    <row r="2" spans="1:17" s="32" customFormat="1" ht="87" customHeight="1">
      <c r="A2" s="27" t="s">
        <v>49</v>
      </c>
      <c r="B2" s="28"/>
      <c r="C2" s="28"/>
      <c r="D2" s="28"/>
      <c r="E2" s="28"/>
      <c r="F2" s="28"/>
      <c r="G2" s="28"/>
      <c r="H2" s="29"/>
      <c r="I2" s="28"/>
      <c r="J2" s="28"/>
      <c r="K2" s="30"/>
      <c r="L2" s="30"/>
      <c r="M2" s="30"/>
      <c r="N2" s="29"/>
      <c r="O2" s="28"/>
      <c r="P2" s="28"/>
      <c r="Q2" s="31"/>
    </row>
    <row r="3" spans="1:17" s="35" customFormat="1" ht="31.5" customHeight="1">
      <c r="A3" s="33" t="s">
        <v>50</v>
      </c>
      <c r="B3" s="34"/>
      <c r="C3" s="34"/>
      <c r="D3" s="34"/>
      <c r="E3" s="34"/>
      <c r="F3" s="34"/>
      <c r="G3" s="34"/>
      <c r="I3" s="34"/>
      <c r="J3" s="34"/>
      <c r="K3" s="36"/>
      <c r="L3" s="36"/>
      <c r="M3" s="36"/>
      <c r="O3" s="34"/>
      <c r="P3" s="34"/>
      <c r="Q3" s="34"/>
    </row>
    <row r="4" spans="1:17" s="43" customFormat="1" ht="31.5" customHeight="1" thickBot="1">
      <c r="A4" s="37" t="s">
        <v>51</v>
      </c>
      <c r="B4" s="38"/>
      <c r="C4" s="38"/>
      <c r="D4" s="37" t="s">
        <v>47</v>
      </c>
      <c r="E4" s="39" t="s">
        <v>52</v>
      </c>
      <c r="F4" s="38"/>
      <c r="G4" s="38"/>
      <c r="H4" s="38"/>
      <c r="I4" s="38"/>
      <c r="J4" s="40"/>
      <c r="K4" s="41"/>
      <c r="L4" s="41"/>
      <c r="M4" s="41"/>
      <c r="N4" s="38"/>
      <c r="O4" s="38"/>
      <c r="P4" s="42" t="s">
        <v>53</v>
      </c>
      <c r="Q4" s="38"/>
    </row>
    <row r="5" spans="1:17" s="51" customFormat="1" ht="27" customHeight="1" thickTop="1">
      <c r="A5" s="44"/>
      <c r="B5" s="45"/>
      <c r="C5" s="45"/>
      <c r="D5" s="45"/>
      <c r="E5" s="45"/>
      <c r="F5" s="45"/>
      <c r="G5" s="45"/>
      <c r="H5" s="45"/>
      <c r="I5" s="45"/>
      <c r="J5" s="46"/>
      <c r="K5" s="47"/>
      <c r="L5" s="48"/>
      <c r="M5" s="45"/>
      <c r="N5" s="49"/>
      <c r="O5" s="50"/>
      <c r="P5" s="48"/>
    </row>
    <row r="6" spans="1:17" s="51" customFormat="1" ht="27" customHeight="1">
      <c r="A6" s="52"/>
      <c r="B6" s="53" t="s">
        <v>54</v>
      </c>
      <c r="C6" s="54"/>
      <c r="D6" s="54"/>
      <c r="E6" s="54"/>
      <c r="F6" s="54"/>
      <c r="G6" s="54"/>
      <c r="H6" s="54"/>
      <c r="I6" s="54"/>
      <c r="J6" s="55"/>
      <c r="K6" s="56" t="s">
        <v>55</v>
      </c>
      <c r="L6" s="57"/>
      <c r="M6" s="58" t="s">
        <v>56</v>
      </c>
      <c r="N6" s="59"/>
      <c r="O6" s="60" t="s">
        <v>57</v>
      </c>
      <c r="P6" s="57"/>
    </row>
    <row r="7" spans="1:17" s="51" customFormat="1" ht="27" customHeight="1">
      <c r="A7" s="52"/>
      <c r="B7" s="61" t="s">
        <v>58</v>
      </c>
      <c r="C7" s="54"/>
      <c r="D7" s="54"/>
      <c r="E7" s="54"/>
      <c r="F7" s="54"/>
      <c r="G7" s="54"/>
      <c r="H7" s="54"/>
      <c r="I7" s="54"/>
      <c r="J7" s="55"/>
      <c r="K7" s="62"/>
      <c r="L7" s="63"/>
      <c r="M7" s="64"/>
      <c r="N7" s="62"/>
      <c r="O7" s="62"/>
      <c r="P7" s="65"/>
      <c r="Q7" s="54"/>
    </row>
    <row r="8" spans="1:17" s="51" customFormat="1" ht="27" customHeight="1" thickBot="1">
      <c r="A8" s="66"/>
      <c r="B8" s="67"/>
      <c r="C8" s="67"/>
      <c r="D8" s="67"/>
      <c r="E8" s="67"/>
      <c r="F8" s="67"/>
      <c r="G8" s="67"/>
      <c r="H8" s="67"/>
      <c r="I8" s="67"/>
      <c r="J8" s="68"/>
      <c r="K8" s="69" t="s">
        <v>59</v>
      </c>
      <c r="L8" s="70" t="s">
        <v>60</v>
      </c>
      <c r="M8" s="71" t="s">
        <v>61</v>
      </c>
      <c r="N8" s="69" t="s">
        <v>60</v>
      </c>
      <c r="O8" s="69" t="s">
        <v>61</v>
      </c>
      <c r="P8" s="70" t="s">
        <v>60</v>
      </c>
    </row>
    <row r="9" spans="1:17" s="51" customFormat="1" ht="17.25" customHeight="1" thickTop="1">
      <c r="A9" s="72"/>
      <c r="J9" s="73"/>
      <c r="K9" s="74"/>
      <c r="L9" s="75"/>
      <c r="M9" s="76"/>
      <c r="N9" s="77"/>
      <c r="O9" s="77"/>
      <c r="P9" s="78"/>
    </row>
    <row r="10" spans="1:17" s="51" customFormat="1" ht="17.25" customHeight="1">
      <c r="A10" s="79"/>
      <c r="B10" s="80" t="s">
        <v>62</v>
      </c>
      <c r="C10" s="81"/>
      <c r="D10" s="81"/>
      <c r="E10" s="81"/>
      <c r="F10" s="81"/>
      <c r="G10" s="81"/>
      <c r="H10" s="81"/>
      <c r="I10" s="81"/>
      <c r="J10" s="82"/>
      <c r="K10" s="83">
        <v>5293.7887506000025</v>
      </c>
      <c r="L10" s="84">
        <v>100</v>
      </c>
      <c r="M10" s="85">
        <v>2946.4667164999996</v>
      </c>
      <c r="N10" s="86">
        <v>100</v>
      </c>
      <c r="O10" s="86">
        <v>2347.3220341000015</v>
      </c>
      <c r="P10" s="87">
        <v>100</v>
      </c>
      <c r="Q10" s="88"/>
    </row>
    <row r="11" spans="1:17" s="51" customFormat="1" ht="27.75" customHeight="1">
      <c r="A11" s="89"/>
      <c r="B11" s="80" t="s">
        <v>63</v>
      </c>
      <c r="C11" s="90"/>
      <c r="D11" s="90"/>
      <c r="E11" s="90"/>
      <c r="F11" s="90"/>
      <c r="G11" s="90"/>
      <c r="H11" s="90"/>
      <c r="I11" s="90"/>
      <c r="J11" s="91"/>
      <c r="K11" s="92"/>
      <c r="L11" s="93"/>
      <c r="M11" s="92"/>
      <c r="N11" s="94"/>
      <c r="O11" s="94"/>
      <c r="P11" s="93"/>
      <c r="Q11" s="95"/>
    </row>
    <row r="12" spans="1:17" s="51" customFormat="1" ht="17.25" customHeight="1">
      <c r="A12" s="96"/>
      <c r="B12" s="80" t="s">
        <v>64</v>
      </c>
      <c r="C12" s="97"/>
      <c r="D12" s="97"/>
      <c r="E12" s="97"/>
      <c r="F12" s="97"/>
      <c r="G12" s="97"/>
      <c r="H12" s="97"/>
      <c r="I12" s="97"/>
      <c r="J12" s="98" t="s">
        <v>65</v>
      </c>
      <c r="K12" s="99">
        <v>148.33459787499976</v>
      </c>
      <c r="L12" s="100">
        <v>2.8020498146660535</v>
      </c>
      <c r="M12" s="99">
        <v>106.91345357500001</v>
      </c>
      <c r="N12" s="101">
        <v>3.6285308425950458</v>
      </c>
      <c r="O12" s="101">
        <v>41.421144300000073</v>
      </c>
      <c r="P12" s="100">
        <v>1.7646127671562355</v>
      </c>
      <c r="Q12" s="102"/>
    </row>
    <row r="13" spans="1:17" s="51" customFormat="1" ht="17.25" customHeight="1">
      <c r="A13" s="89"/>
      <c r="B13" s="90" t="s">
        <v>66</v>
      </c>
      <c r="C13" s="90"/>
      <c r="D13" s="90"/>
      <c r="E13" s="90"/>
      <c r="F13" s="90"/>
      <c r="G13" s="90"/>
      <c r="H13" s="90"/>
      <c r="I13" s="90"/>
      <c r="J13" s="91"/>
      <c r="K13" s="92"/>
      <c r="L13" s="93"/>
      <c r="M13" s="92"/>
      <c r="N13" s="94"/>
      <c r="O13" s="94"/>
      <c r="P13" s="93"/>
      <c r="Q13" s="88"/>
    </row>
    <row r="14" spans="1:17" s="51" customFormat="1" ht="17.25" customHeight="1">
      <c r="A14" s="89"/>
      <c r="B14" s="90"/>
      <c r="C14" s="90" t="s">
        <v>67</v>
      </c>
      <c r="D14" s="81"/>
      <c r="E14" s="90"/>
      <c r="F14" s="90"/>
      <c r="G14" s="90"/>
      <c r="H14" s="90"/>
      <c r="I14" s="90"/>
      <c r="J14" s="103"/>
      <c r="K14" s="92"/>
      <c r="L14" s="93"/>
      <c r="M14" s="92"/>
      <c r="N14" s="94"/>
      <c r="O14" s="94"/>
      <c r="P14" s="93"/>
      <c r="Q14" s="88"/>
    </row>
    <row r="15" spans="1:17" s="51" customFormat="1" ht="17.25" customHeight="1">
      <c r="A15" s="89"/>
      <c r="B15" s="90"/>
      <c r="C15" s="104"/>
      <c r="D15" s="105" t="s">
        <v>68</v>
      </c>
      <c r="E15" s="90"/>
      <c r="F15" s="90"/>
      <c r="G15" s="90"/>
      <c r="H15" s="90"/>
      <c r="I15" s="90"/>
      <c r="J15" s="91" t="s">
        <v>69</v>
      </c>
      <c r="K15" s="92">
        <v>113.61714489999997</v>
      </c>
      <c r="L15" s="93">
        <v>2.1462349604925679</v>
      </c>
      <c r="M15" s="92">
        <v>77.526408375000031</v>
      </c>
      <c r="N15" s="94">
        <v>2.6311652509379377</v>
      </c>
      <c r="O15" s="94">
        <v>36.090736525000025</v>
      </c>
      <c r="P15" s="93">
        <v>1.537528127828347</v>
      </c>
      <c r="Q15" s="88"/>
    </row>
    <row r="16" spans="1:17">
      <c r="A16" s="106"/>
      <c r="J16" s="108"/>
      <c r="K16" s="109"/>
      <c r="L16" s="110"/>
      <c r="M16" s="109"/>
      <c r="N16" s="111"/>
      <c r="O16" s="111"/>
      <c r="P16" s="110"/>
    </row>
    <row r="17" spans="1:18" s="51" customFormat="1" ht="17.25" customHeight="1">
      <c r="A17" s="89"/>
      <c r="B17" s="81" t="s">
        <v>70</v>
      </c>
      <c r="C17" s="112"/>
      <c r="D17" s="81"/>
      <c r="E17" s="81"/>
      <c r="F17" s="81"/>
      <c r="G17" s="81"/>
      <c r="H17" s="81"/>
      <c r="I17" s="81"/>
      <c r="J17" s="113" t="s">
        <v>71</v>
      </c>
      <c r="K17" s="99">
        <v>1458.4341918999976</v>
      </c>
      <c r="L17" s="100">
        <v>27.549912937774433</v>
      </c>
      <c r="M17" s="99">
        <v>959.001646725</v>
      </c>
      <c r="N17" s="101">
        <v>32.547513309913207</v>
      </c>
      <c r="O17" s="101">
        <v>499.43254517499923</v>
      </c>
      <c r="P17" s="100">
        <v>21.276694800272224</v>
      </c>
      <c r="Q17" s="88"/>
      <c r="R17" s="114"/>
    </row>
    <row r="18" spans="1:18" s="51" customFormat="1" ht="17.25" customHeight="1">
      <c r="A18" s="89"/>
      <c r="B18" s="90" t="s">
        <v>66</v>
      </c>
      <c r="C18" s="104"/>
      <c r="D18" s="81"/>
      <c r="E18" s="90"/>
      <c r="F18" s="90"/>
      <c r="G18" s="90"/>
      <c r="H18" s="90"/>
      <c r="I18" s="90"/>
      <c r="J18" s="91"/>
      <c r="K18" s="92"/>
      <c r="L18" s="93"/>
      <c r="M18" s="92"/>
      <c r="N18" s="94"/>
      <c r="O18" s="94"/>
      <c r="P18" s="93"/>
      <c r="Q18" s="88"/>
      <c r="R18" s="114"/>
    </row>
    <row r="19" spans="1:18" s="51" customFormat="1" ht="17.25" customHeight="1">
      <c r="A19" s="96"/>
      <c r="B19" s="90"/>
      <c r="C19" s="51" t="s">
        <v>72</v>
      </c>
      <c r="D19" s="90"/>
      <c r="E19" s="90"/>
      <c r="F19" s="90"/>
      <c r="G19" s="90"/>
      <c r="H19" s="90"/>
      <c r="I19" s="90"/>
      <c r="J19" s="91">
        <v>10</v>
      </c>
      <c r="K19" s="92">
        <v>103.59689917499996</v>
      </c>
      <c r="L19" s="93">
        <v>1.9569518931645733</v>
      </c>
      <c r="M19" s="92">
        <v>46.555098825000023</v>
      </c>
      <c r="N19" s="94">
        <v>1.5800313834972188</v>
      </c>
      <c r="O19" s="94">
        <v>57.041800349999953</v>
      </c>
      <c r="P19" s="93">
        <v>2.430079874910331</v>
      </c>
      <c r="Q19" s="115"/>
      <c r="R19" s="114"/>
    </row>
    <row r="20" spans="1:18" s="51" customFormat="1" ht="17.25" customHeight="1">
      <c r="A20" s="89"/>
      <c r="B20" s="90"/>
      <c r="C20" s="104" t="s">
        <v>73</v>
      </c>
      <c r="D20" s="81"/>
      <c r="E20" s="90"/>
      <c r="F20" s="90"/>
      <c r="G20" s="90"/>
      <c r="H20" s="90"/>
      <c r="I20" s="90"/>
      <c r="J20" s="91">
        <v>22</v>
      </c>
      <c r="K20" s="92">
        <v>106.59987605000001</v>
      </c>
      <c r="L20" s="93">
        <v>2.0136783138148058</v>
      </c>
      <c r="M20" s="92">
        <v>62.70793062500001</v>
      </c>
      <c r="N20" s="94">
        <v>2.128241607951658</v>
      </c>
      <c r="O20" s="94">
        <v>43.891945424999982</v>
      </c>
      <c r="P20" s="93">
        <v>1.8698731911247453</v>
      </c>
      <c r="Q20" s="88"/>
      <c r="R20" s="114"/>
    </row>
    <row r="21" spans="1:18" s="51" customFormat="1" ht="17.25" customHeight="1">
      <c r="A21" s="89"/>
      <c r="B21" s="90"/>
      <c r="C21" s="104" t="s">
        <v>74</v>
      </c>
      <c r="D21" s="81"/>
      <c r="E21" s="90"/>
      <c r="F21" s="90"/>
      <c r="G21" s="90"/>
      <c r="H21" s="90"/>
      <c r="I21" s="90"/>
      <c r="J21" s="91">
        <v>23</v>
      </c>
      <c r="K21" s="92">
        <v>72.080708675000082</v>
      </c>
      <c r="L21" s="93">
        <v>1.3616090870046598</v>
      </c>
      <c r="M21" s="92">
        <v>49.748725650000083</v>
      </c>
      <c r="N21" s="94">
        <v>1.6884197391883244</v>
      </c>
      <c r="O21" s="94">
        <v>22.331983024999996</v>
      </c>
      <c r="P21" s="93">
        <v>0.95138130604062665</v>
      </c>
      <c r="Q21" s="88"/>
      <c r="R21" s="114"/>
    </row>
    <row r="22" spans="1:18" s="51" customFormat="1" ht="17.25" customHeight="1">
      <c r="A22" s="89"/>
      <c r="B22" s="90"/>
      <c r="C22" s="104" t="s">
        <v>75</v>
      </c>
      <c r="D22" s="81"/>
      <c r="E22" s="90"/>
      <c r="F22" s="90"/>
      <c r="G22" s="90"/>
      <c r="H22" s="90"/>
      <c r="I22" s="90"/>
      <c r="J22" s="103"/>
      <c r="K22" s="92"/>
      <c r="L22" s="93"/>
      <c r="M22" s="92"/>
      <c r="N22" s="94"/>
      <c r="O22" s="94"/>
      <c r="P22" s="93"/>
      <c r="Q22" s="88"/>
      <c r="R22" s="114"/>
    </row>
    <row r="23" spans="1:18" s="51" customFormat="1" ht="17.25" customHeight="1">
      <c r="A23" s="89"/>
      <c r="B23" s="90"/>
      <c r="C23" s="104"/>
      <c r="D23" s="105" t="s">
        <v>76</v>
      </c>
      <c r="E23" s="90"/>
      <c r="F23" s="90"/>
      <c r="G23" s="90"/>
      <c r="H23" s="90"/>
      <c r="I23" s="90"/>
      <c r="J23" s="91">
        <v>24</v>
      </c>
      <c r="K23" s="92">
        <v>51.109932400000012</v>
      </c>
      <c r="L23" s="93">
        <v>0.9654698139249922</v>
      </c>
      <c r="M23" s="92">
        <v>43.444835500000018</v>
      </c>
      <c r="N23" s="94">
        <v>1.4744722978444691</v>
      </c>
      <c r="O23" s="94">
        <v>7.6650968999999973</v>
      </c>
      <c r="P23" s="93">
        <v>0.32654645543507249</v>
      </c>
      <c r="Q23" s="88"/>
      <c r="R23" s="114"/>
    </row>
    <row r="24" spans="1:18" s="51" customFormat="1" ht="17.25" customHeight="1">
      <c r="A24" s="89"/>
      <c r="B24" s="90"/>
      <c r="C24" s="104" t="s">
        <v>77</v>
      </c>
      <c r="D24" s="81"/>
      <c r="E24" s="90"/>
      <c r="F24" s="90"/>
      <c r="G24" s="90"/>
      <c r="H24" s="90"/>
      <c r="I24" s="90"/>
      <c r="J24" s="103"/>
      <c r="K24" s="92"/>
      <c r="L24" s="93"/>
      <c r="M24" s="92"/>
      <c r="N24" s="94"/>
      <c r="O24" s="94"/>
      <c r="P24" s="93"/>
      <c r="Q24" s="88"/>
      <c r="R24" s="114"/>
    </row>
    <row r="25" spans="1:18" s="51" customFormat="1" ht="17.25" customHeight="1">
      <c r="A25" s="89"/>
      <c r="B25" s="90"/>
      <c r="C25" s="90"/>
      <c r="D25" s="90" t="s">
        <v>78</v>
      </c>
      <c r="E25" s="90"/>
      <c r="F25" s="90"/>
      <c r="G25" s="90"/>
      <c r="H25" s="90"/>
      <c r="I25" s="90"/>
      <c r="J25" s="91">
        <v>25</v>
      </c>
      <c r="K25" s="92">
        <v>197.77104140000043</v>
      </c>
      <c r="L25" s="93">
        <v>3.7359073192632568</v>
      </c>
      <c r="M25" s="92">
        <v>159.49753527500042</v>
      </c>
      <c r="N25" s="94">
        <v>5.4131796019220513</v>
      </c>
      <c r="O25" s="94">
        <v>38.273506125000026</v>
      </c>
      <c r="P25" s="93">
        <v>1.6305179080242673</v>
      </c>
      <c r="Q25" s="88"/>
      <c r="R25" s="114"/>
    </row>
    <row r="26" spans="1:18" s="51" customFormat="1" ht="17.25" customHeight="1">
      <c r="A26" s="89"/>
      <c r="B26" s="90"/>
      <c r="C26" s="104" t="s">
        <v>79</v>
      </c>
      <c r="D26" s="81"/>
      <c r="E26" s="90"/>
      <c r="F26" s="90"/>
      <c r="G26" s="90"/>
      <c r="H26" s="90"/>
      <c r="I26" s="90"/>
      <c r="J26" s="103"/>
      <c r="K26" s="92"/>
      <c r="L26" s="93"/>
      <c r="M26" s="92"/>
      <c r="N26" s="94"/>
      <c r="O26" s="94"/>
      <c r="P26" s="93"/>
      <c r="Q26" s="88"/>
      <c r="R26" s="114"/>
    </row>
    <row r="27" spans="1:18" s="51" customFormat="1" ht="17.25" customHeight="1">
      <c r="A27" s="96"/>
      <c r="B27" s="90"/>
      <c r="C27" s="104"/>
      <c r="D27" s="105" t="s">
        <v>80</v>
      </c>
      <c r="E27" s="90"/>
      <c r="F27" s="90"/>
      <c r="G27" s="90"/>
      <c r="H27" s="90"/>
      <c r="I27" s="90"/>
      <c r="J27" s="91">
        <v>26</v>
      </c>
      <c r="K27" s="92">
        <v>72.784147424999972</v>
      </c>
      <c r="L27" s="93">
        <v>1.374897088909159</v>
      </c>
      <c r="M27" s="92">
        <v>41.068499399999951</v>
      </c>
      <c r="N27" s="94">
        <v>1.3938219349303809</v>
      </c>
      <c r="O27" s="94">
        <v>31.715648025000014</v>
      </c>
      <c r="P27" s="93">
        <v>1.3511417506528998</v>
      </c>
      <c r="Q27" s="115"/>
      <c r="R27" s="114"/>
    </row>
    <row r="28" spans="1:18" s="51" customFormat="1" ht="17.25" customHeight="1">
      <c r="A28" s="96"/>
      <c r="B28" s="90"/>
      <c r="C28" s="104" t="s">
        <v>81</v>
      </c>
      <c r="D28" s="81"/>
      <c r="E28" s="81"/>
      <c r="F28" s="81"/>
      <c r="G28" s="81"/>
      <c r="H28" s="81"/>
      <c r="I28" s="81"/>
      <c r="J28" s="116">
        <v>27</v>
      </c>
      <c r="K28" s="92">
        <v>81.108143374999997</v>
      </c>
      <c r="L28" s="93">
        <v>1.5321378920873474</v>
      </c>
      <c r="M28" s="92">
        <v>48.785694575000022</v>
      </c>
      <c r="N28" s="94">
        <v>1.6557354712952868</v>
      </c>
      <c r="O28" s="94">
        <v>32.322448799999961</v>
      </c>
      <c r="P28" s="93">
        <v>1.3769925187275327</v>
      </c>
      <c r="Q28" s="115"/>
      <c r="R28" s="114"/>
    </row>
    <row r="29" spans="1:18" s="51" customFormat="1" ht="17.25" customHeight="1">
      <c r="A29" s="96"/>
      <c r="B29" s="90"/>
      <c r="C29" s="51" t="s">
        <v>82</v>
      </c>
      <c r="J29" s="91">
        <v>28</v>
      </c>
      <c r="K29" s="92">
        <v>124.06510829999999</v>
      </c>
      <c r="L29" s="93">
        <v>2.3435976414045299</v>
      </c>
      <c r="M29" s="92">
        <v>99.062590774999975</v>
      </c>
      <c r="N29" s="94">
        <v>3.3620807667792976</v>
      </c>
      <c r="O29" s="94">
        <v>25.002517525000023</v>
      </c>
      <c r="P29" s="93">
        <v>1.0651507190655398</v>
      </c>
      <c r="Q29" s="115"/>
      <c r="R29" s="114"/>
    </row>
    <row r="30" spans="1:18" s="51" customFormat="1" ht="17.25" customHeight="1">
      <c r="A30" s="96"/>
      <c r="B30" s="90"/>
      <c r="C30" s="104" t="s">
        <v>83</v>
      </c>
      <c r="D30" s="81"/>
      <c r="E30" s="90"/>
      <c r="F30" s="90"/>
      <c r="G30" s="90"/>
      <c r="H30" s="90"/>
      <c r="I30" s="90"/>
      <c r="J30" s="103"/>
      <c r="K30" s="92"/>
      <c r="L30" s="93"/>
      <c r="M30" s="92"/>
      <c r="N30" s="94"/>
      <c r="O30" s="94"/>
      <c r="P30" s="93"/>
      <c r="Q30" s="115"/>
      <c r="R30" s="114"/>
    </row>
    <row r="31" spans="1:18" s="51" customFormat="1" ht="17.25" customHeight="1">
      <c r="A31" s="96"/>
      <c r="D31" s="51" t="s">
        <v>84</v>
      </c>
      <c r="J31" s="91">
        <v>29</v>
      </c>
      <c r="K31" s="92">
        <v>231.14059827499958</v>
      </c>
      <c r="L31" s="93">
        <v>4.366260331956048</v>
      </c>
      <c r="M31" s="92">
        <v>144.04424902499969</v>
      </c>
      <c r="N31" s="94">
        <v>4.888711222100774</v>
      </c>
      <c r="O31" s="94">
        <v>87.096349249999875</v>
      </c>
      <c r="P31" s="93">
        <v>3.7104559146437661</v>
      </c>
      <c r="Q31" s="115"/>
      <c r="R31" s="114"/>
    </row>
    <row r="32" spans="1:18" s="51" customFormat="1" ht="17.25" customHeight="1">
      <c r="A32" s="89"/>
      <c r="B32" s="104"/>
      <c r="C32" s="105" t="s">
        <v>85</v>
      </c>
      <c r="D32" s="81"/>
      <c r="E32" s="90"/>
      <c r="F32" s="90"/>
      <c r="G32" s="90"/>
      <c r="H32" s="90"/>
      <c r="I32" s="90"/>
      <c r="J32" s="91">
        <v>33</v>
      </c>
      <c r="K32" s="92">
        <v>53.98319857500001</v>
      </c>
      <c r="L32" s="93">
        <v>1.0197459913541413</v>
      </c>
      <c r="M32" s="92">
        <v>48.599244150000011</v>
      </c>
      <c r="N32" s="94">
        <v>1.6494075387937617</v>
      </c>
      <c r="O32" s="94">
        <v>5.3839544249999989</v>
      </c>
      <c r="P32" s="93">
        <v>0.22936581972078188</v>
      </c>
      <c r="Q32" s="88"/>
      <c r="R32" s="114"/>
    </row>
    <row r="33" spans="1:18" s="51" customFormat="1" ht="27.75" customHeight="1">
      <c r="A33" s="117"/>
      <c r="B33" s="97" t="s">
        <v>86</v>
      </c>
      <c r="C33" s="97"/>
      <c r="D33" s="97"/>
      <c r="E33" s="97"/>
      <c r="F33" s="97"/>
      <c r="G33" s="97"/>
      <c r="H33" s="97"/>
      <c r="I33" s="97"/>
      <c r="J33" s="118"/>
      <c r="K33" s="92"/>
      <c r="L33" s="93"/>
      <c r="M33" s="92"/>
      <c r="N33" s="94"/>
      <c r="O33" s="94"/>
      <c r="P33" s="93"/>
      <c r="Q33" s="95"/>
      <c r="R33" s="114"/>
    </row>
    <row r="34" spans="1:18" s="51" customFormat="1" ht="17.25" customHeight="1">
      <c r="A34" s="89"/>
      <c r="B34" s="97" t="s">
        <v>87</v>
      </c>
      <c r="C34" s="119"/>
      <c r="D34" s="97"/>
      <c r="E34" s="97"/>
      <c r="F34" s="97"/>
      <c r="G34" s="97"/>
      <c r="H34" s="97"/>
      <c r="I34" s="97"/>
      <c r="J34" s="98" t="s">
        <v>88</v>
      </c>
      <c r="K34" s="99">
        <v>52.824517900000004</v>
      </c>
      <c r="L34" s="100">
        <v>0.99785844106478239</v>
      </c>
      <c r="M34" s="99">
        <v>38.137142549999993</v>
      </c>
      <c r="N34" s="101">
        <v>40.149383025000006</v>
      </c>
      <c r="O34" s="101">
        <v>12.675134875000001</v>
      </c>
      <c r="P34" s="100">
        <v>0.53998278424800106</v>
      </c>
      <c r="Q34" s="88"/>
      <c r="R34" s="114"/>
    </row>
    <row r="35" spans="1:18" ht="16.8">
      <c r="A35" s="106"/>
      <c r="J35" s="108"/>
      <c r="K35" s="109"/>
      <c r="L35" s="110"/>
      <c r="M35" s="109"/>
      <c r="N35" s="111"/>
      <c r="O35" s="111"/>
      <c r="P35" s="110"/>
      <c r="R35" s="114"/>
    </row>
    <row r="36" spans="1:18" s="51" customFormat="1" ht="17.25" customHeight="1">
      <c r="A36" s="89"/>
      <c r="B36" s="81" t="s">
        <v>89</v>
      </c>
      <c r="C36" s="120"/>
      <c r="D36" s="81"/>
      <c r="E36" s="81"/>
      <c r="F36" s="81"/>
      <c r="G36" s="81"/>
      <c r="H36" s="81"/>
      <c r="I36" s="81"/>
      <c r="J36" s="113" t="s">
        <v>90</v>
      </c>
      <c r="K36" s="99">
        <v>383.97643769999991</v>
      </c>
      <c r="L36" s="100">
        <v>7.2533388805225698</v>
      </c>
      <c r="M36" s="99">
        <v>352.48245167500016</v>
      </c>
      <c r="N36" s="101">
        <v>11.962885910135148</v>
      </c>
      <c r="O36" s="101">
        <v>31.493986025000062</v>
      </c>
      <c r="P36" s="100">
        <v>1.3416985640436563</v>
      </c>
      <c r="Q36" s="88"/>
      <c r="R36" s="114"/>
    </row>
    <row r="37" spans="1:18" s="51" customFormat="1" ht="17.25" customHeight="1">
      <c r="A37" s="89"/>
      <c r="B37" s="90" t="s">
        <v>66</v>
      </c>
      <c r="C37" s="90"/>
      <c r="D37" s="90"/>
      <c r="E37" s="90"/>
      <c r="F37" s="90"/>
      <c r="G37" s="90"/>
      <c r="H37" s="90"/>
      <c r="I37" s="90"/>
      <c r="J37" s="91"/>
      <c r="K37" s="92"/>
      <c r="L37" s="93"/>
      <c r="M37" s="92"/>
      <c r="N37" s="94"/>
      <c r="O37" s="94"/>
      <c r="P37" s="93"/>
      <c r="Q37" s="88"/>
      <c r="R37" s="114"/>
    </row>
    <row r="38" spans="1:18" s="51" customFormat="1" ht="17.25" customHeight="1">
      <c r="A38" s="89"/>
      <c r="B38" s="90"/>
      <c r="C38" s="90" t="s">
        <v>91</v>
      </c>
      <c r="D38" s="81"/>
      <c r="E38" s="90"/>
      <c r="F38" s="90"/>
      <c r="G38" s="90"/>
      <c r="H38" s="90"/>
      <c r="I38" s="90"/>
      <c r="J38" s="91" t="s">
        <v>92</v>
      </c>
      <c r="K38" s="92">
        <v>103.8012525</v>
      </c>
      <c r="L38" s="93">
        <v>1.9608121402319858</v>
      </c>
      <c r="M38" s="92">
        <v>90.939899249999996</v>
      </c>
      <c r="N38" s="94">
        <v>3.0864051082180284</v>
      </c>
      <c r="O38" s="94">
        <v>12.861353250000006</v>
      </c>
      <c r="P38" s="93">
        <v>0.54791601080553232</v>
      </c>
      <c r="Q38" s="88"/>
      <c r="R38" s="114"/>
    </row>
    <row r="39" spans="1:18" s="51" customFormat="1" ht="17.25" customHeight="1">
      <c r="A39" s="89"/>
      <c r="B39" s="90"/>
      <c r="C39" s="90" t="s">
        <v>93</v>
      </c>
      <c r="D39" s="90"/>
      <c r="E39" s="90"/>
      <c r="F39" s="90"/>
      <c r="G39" s="90"/>
      <c r="H39" s="90"/>
      <c r="I39" s="90"/>
      <c r="J39" s="91" t="s">
        <v>94</v>
      </c>
      <c r="K39" s="92">
        <v>240.92128447499988</v>
      </c>
      <c r="L39" s="93">
        <v>4.5510181049006473</v>
      </c>
      <c r="M39" s="92">
        <v>228.33650662499988</v>
      </c>
      <c r="N39" s="94">
        <v>7.7495023224369728</v>
      </c>
      <c r="O39" s="94">
        <v>12.584777850000004</v>
      </c>
      <c r="P39" s="93">
        <v>0.5361334178769892</v>
      </c>
      <c r="Q39" s="88"/>
      <c r="R39" s="114"/>
    </row>
    <row r="40" spans="1:18" ht="16.8">
      <c r="A40" s="106"/>
      <c r="J40" s="108"/>
      <c r="K40" s="109"/>
      <c r="L40" s="110"/>
      <c r="M40" s="109"/>
      <c r="N40" s="111"/>
      <c r="O40" s="111"/>
      <c r="P40" s="110"/>
      <c r="R40" s="114"/>
    </row>
    <row r="41" spans="1:18" s="51" customFormat="1" ht="17.25" customHeight="1">
      <c r="A41" s="96"/>
      <c r="B41" s="97" t="s">
        <v>95</v>
      </c>
      <c r="C41" s="97"/>
      <c r="D41" s="97"/>
      <c r="E41" s="97"/>
      <c r="F41" s="97"/>
      <c r="G41" s="97"/>
      <c r="H41" s="97"/>
      <c r="I41" s="97"/>
      <c r="J41" s="118"/>
      <c r="K41" s="92"/>
      <c r="L41" s="93"/>
      <c r="M41" s="92"/>
      <c r="N41" s="94"/>
      <c r="O41" s="94"/>
      <c r="P41" s="93"/>
      <c r="Q41" s="115"/>
      <c r="R41" s="114"/>
    </row>
    <row r="42" spans="1:18" s="51" customFormat="1" ht="17.25" customHeight="1">
      <c r="A42" s="89"/>
      <c r="B42" s="97" t="s">
        <v>96</v>
      </c>
      <c r="C42" s="119"/>
      <c r="D42" s="97"/>
      <c r="E42" s="97"/>
      <c r="F42" s="97"/>
      <c r="G42" s="97"/>
      <c r="H42" s="97"/>
      <c r="I42" s="97"/>
      <c r="J42" s="98" t="s">
        <v>97</v>
      </c>
      <c r="K42" s="99">
        <v>615.58927135000079</v>
      </c>
      <c r="L42" s="100">
        <v>11.628519768194932</v>
      </c>
      <c r="M42" s="99">
        <v>286.02406955000021</v>
      </c>
      <c r="N42" s="101">
        <v>9.7073578991504021</v>
      </c>
      <c r="O42" s="101">
        <v>329.56520180000041</v>
      </c>
      <c r="P42" s="100">
        <v>14.04005061991252</v>
      </c>
      <c r="Q42" s="88"/>
      <c r="R42" s="114"/>
    </row>
    <row r="43" spans="1:18" s="51" customFormat="1" ht="17.25" customHeight="1">
      <c r="A43" s="89"/>
      <c r="B43" s="90" t="s">
        <v>98</v>
      </c>
      <c r="C43" s="121"/>
      <c r="D43" s="81"/>
      <c r="E43" s="90"/>
      <c r="F43" s="90"/>
      <c r="G43" s="90"/>
      <c r="H43" s="90"/>
      <c r="I43" s="90"/>
      <c r="J43" s="91"/>
      <c r="K43" s="92"/>
      <c r="L43" s="93"/>
      <c r="M43" s="92"/>
      <c r="N43" s="94"/>
      <c r="O43" s="94"/>
      <c r="P43" s="93"/>
      <c r="Q43" s="88"/>
      <c r="R43" s="114"/>
    </row>
    <row r="44" spans="1:18" s="51" customFormat="1" ht="17.25" customHeight="1">
      <c r="A44" s="89"/>
      <c r="B44" s="90"/>
      <c r="C44" s="90" t="s">
        <v>99</v>
      </c>
      <c r="D44" s="81"/>
      <c r="E44" s="81"/>
      <c r="F44" s="81"/>
      <c r="G44" s="81"/>
      <c r="H44" s="81"/>
      <c r="I44" s="81"/>
      <c r="J44" s="103"/>
      <c r="K44" s="92"/>
      <c r="L44" s="93"/>
      <c r="M44" s="92"/>
      <c r="N44" s="94"/>
      <c r="O44" s="94"/>
      <c r="P44" s="93"/>
      <c r="Q44" s="88"/>
      <c r="R44" s="114"/>
    </row>
    <row r="45" spans="1:18" s="51" customFormat="1" ht="17.25" customHeight="1">
      <c r="A45" s="89"/>
      <c r="B45" s="90"/>
      <c r="C45" s="90"/>
      <c r="D45" s="90" t="s">
        <v>96</v>
      </c>
      <c r="E45" s="90"/>
      <c r="F45" s="90"/>
      <c r="G45" s="90"/>
      <c r="H45" s="90"/>
      <c r="I45" s="90"/>
      <c r="J45" s="122">
        <v>45</v>
      </c>
      <c r="K45" s="92">
        <v>94.719395450000022</v>
      </c>
      <c r="L45" s="93">
        <v>1.7892552935601076</v>
      </c>
      <c r="M45" s="92">
        <v>85.402733575000028</v>
      </c>
      <c r="N45" s="94">
        <v>2.8984794939902399</v>
      </c>
      <c r="O45" s="94">
        <v>9.3166618749999977</v>
      </c>
      <c r="P45" s="93">
        <v>0.39690599498726836</v>
      </c>
      <c r="Q45" s="88"/>
      <c r="R45" s="114"/>
    </row>
    <row r="46" spans="1:18" s="51" customFormat="1" ht="17.25" customHeight="1">
      <c r="A46" s="96"/>
      <c r="B46" s="104"/>
      <c r="C46" s="90" t="s">
        <v>100</v>
      </c>
      <c r="D46" s="90"/>
      <c r="E46" s="90"/>
      <c r="F46" s="90"/>
      <c r="G46" s="90"/>
      <c r="H46" s="90"/>
      <c r="I46" s="90"/>
      <c r="J46" s="91">
        <v>46</v>
      </c>
      <c r="K46" s="92">
        <v>148.07805874999991</v>
      </c>
      <c r="L46" s="93">
        <v>2.7972037745785876</v>
      </c>
      <c r="M46" s="92">
        <v>90.433659274999997</v>
      </c>
      <c r="N46" s="94">
        <v>3.0692238527107083</v>
      </c>
      <c r="O46" s="94">
        <v>57.644399474999908</v>
      </c>
      <c r="P46" s="93">
        <v>2.4557516453894506</v>
      </c>
      <c r="Q46" s="88"/>
      <c r="R46" s="114"/>
    </row>
    <row r="47" spans="1:18" s="51" customFormat="1" ht="17.25" customHeight="1">
      <c r="A47" s="96"/>
      <c r="B47" s="90"/>
      <c r="C47" s="90" t="s">
        <v>101</v>
      </c>
      <c r="D47" s="90"/>
      <c r="E47" s="90"/>
      <c r="F47" s="90"/>
      <c r="G47" s="90"/>
      <c r="H47" s="90"/>
      <c r="I47" s="90"/>
      <c r="J47" s="91">
        <v>47</v>
      </c>
      <c r="K47" s="92">
        <v>372.79181715000016</v>
      </c>
      <c r="L47" s="93">
        <v>7.0420607000562239</v>
      </c>
      <c r="M47" s="92">
        <v>110.18767670000005</v>
      </c>
      <c r="N47" s="94">
        <v>3.7396545524494491</v>
      </c>
      <c r="O47" s="94">
        <v>262.60414045000016</v>
      </c>
      <c r="P47" s="93">
        <v>11.187392979535787</v>
      </c>
      <c r="Q47" s="115"/>
      <c r="R47" s="114"/>
    </row>
    <row r="48" spans="1:18" ht="16.8">
      <c r="A48" s="106"/>
      <c r="J48" s="108"/>
      <c r="K48" s="109"/>
      <c r="L48" s="110"/>
      <c r="M48" s="109"/>
      <c r="N48" s="111"/>
      <c r="O48" s="111"/>
      <c r="P48" s="110"/>
      <c r="R48" s="114"/>
    </row>
    <row r="49" spans="1:18" s="51" customFormat="1" ht="17.25" customHeight="1">
      <c r="A49" s="96"/>
      <c r="B49" s="81" t="s">
        <v>102</v>
      </c>
      <c r="C49" s="120"/>
      <c r="D49" s="81"/>
      <c r="E49" s="81"/>
      <c r="F49" s="81"/>
      <c r="G49" s="81"/>
      <c r="H49" s="81"/>
      <c r="I49" s="81"/>
      <c r="J49" s="123" t="s">
        <v>103</v>
      </c>
      <c r="K49" s="99">
        <v>328.19299039999868</v>
      </c>
      <c r="L49" s="100">
        <v>6.1995860783602481</v>
      </c>
      <c r="M49" s="99">
        <v>240.49843214999996</v>
      </c>
      <c r="N49" s="101">
        <v>8.1622653601761801</v>
      </c>
      <c r="O49" s="101">
        <v>87.694558250000114</v>
      </c>
      <c r="P49" s="100">
        <v>3.7359406581646786</v>
      </c>
      <c r="Q49" s="115"/>
      <c r="R49" s="114"/>
    </row>
    <row r="50" spans="1:18" s="51" customFormat="1" ht="17.25" customHeight="1">
      <c r="A50" s="96"/>
      <c r="B50" s="90" t="s">
        <v>66</v>
      </c>
      <c r="C50" s="90"/>
      <c r="D50" s="90"/>
      <c r="E50" s="90"/>
      <c r="F50" s="90"/>
      <c r="G50" s="90"/>
      <c r="H50" s="90"/>
      <c r="I50" s="90"/>
      <c r="J50" s="91"/>
      <c r="K50" s="92"/>
      <c r="L50" s="93"/>
      <c r="M50" s="92"/>
      <c r="N50" s="94"/>
      <c r="O50" s="94"/>
      <c r="P50" s="93"/>
      <c r="Q50" s="115"/>
      <c r="R50" s="114"/>
    </row>
    <row r="51" spans="1:18" s="51" customFormat="1" ht="17.25" customHeight="1">
      <c r="A51" s="96"/>
      <c r="B51" s="90"/>
      <c r="C51" s="90" t="s">
        <v>104</v>
      </c>
      <c r="D51" s="81"/>
      <c r="E51" s="90"/>
      <c r="F51" s="90"/>
      <c r="G51" s="90"/>
      <c r="H51" s="90"/>
      <c r="I51" s="90"/>
      <c r="J51" s="91">
        <v>49</v>
      </c>
      <c r="K51" s="92">
        <v>211.91170550000024</v>
      </c>
      <c r="L51" s="93">
        <v>4.0030253469404498</v>
      </c>
      <c r="M51" s="92">
        <v>177.8190846750002</v>
      </c>
      <c r="N51" s="94">
        <v>6.034993834453525</v>
      </c>
      <c r="O51" s="94">
        <v>34.092620825000033</v>
      </c>
      <c r="P51" s="93">
        <v>1.4524049248347664</v>
      </c>
      <c r="Q51" s="115"/>
      <c r="R51" s="114"/>
    </row>
    <row r="52" spans="1:18" s="51" customFormat="1" ht="17.25" customHeight="1">
      <c r="A52" s="89"/>
      <c r="J52" s="103"/>
      <c r="K52" s="124"/>
      <c r="L52" s="125"/>
      <c r="M52" s="124"/>
      <c r="N52" s="126"/>
      <c r="O52" s="126"/>
      <c r="P52" s="125"/>
      <c r="Q52" s="115"/>
      <c r="R52" s="114"/>
    </row>
    <row r="53" spans="1:18" s="51" customFormat="1" ht="17.25" customHeight="1">
      <c r="A53" s="89"/>
      <c r="B53" s="112" t="s">
        <v>105</v>
      </c>
      <c r="C53" s="81"/>
      <c r="D53" s="81"/>
      <c r="E53" s="81"/>
      <c r="F53" s="81"/>
      <c r="G53" s="81"/>
      <c r="H53" s="81"/>
      <c r="I53" s="81"/>
      <c r="J53" s="113" t="s">
        <v>106</v>
      </c>
      <c r="K53" s="99">
        <v>187.27023217499979</v>
      </c>
      <c r="L53" s="100">
        <v>3.5375463774177698</v>
      </c>
      <c r="M53" s="99">
        <v>78.198430850000051</v>
      </c>
      <c r="N53" s="101">
        <v>2.6539729911793852</v>
      </c>
      <c r="O53" s="101">
        <v>109.07180132500001</v>
      </c>
      <c r="P53" s="100">
        <v>4.6466483823051474</v>
      </c>
      <c r="Q53" s="88"/>
      <c r="R53" s="114"/>
    </row>
    <row r="54" spans="1:18" s="51" customFormat="1" ht="17.25" customHeight="1">
      <c r="A54" s="117"/>
      <c r="B54" s="90" t="s">
        <v>66</v>
      </c>
      <c r="C54" s="90"/>
      <c r="D54" s="90"/>
      <c r="E54" s="90"/>
      <c r="F54" s="90"/>
      <c r="G54" s="90"/>
      <c r="H54" s="90"/>
      <c r="I54" s="90"/>
      <c r="J54" s="91"/>
      <c r="K54" s="92"/>
      <c r="L54" s="93"/>
      <c r="M54" s="92"/>
      <c r="N54" s="94"/>
      <c r="O54" s="94"/>
      <c r="P54" s="93"/>
      <c r="Q54" s="95"/>
      <c r="R54" s="114"/>
    </row>
    <row r="55" spans="1:18" s="127" customFormat="1" ht="16.8">
      <c r="A55" s="89"/>
      <c r="B55" s="90"/>
      <c r="C55" s="90" t="s">
        <v>107</v>
      </c>
      <c r="D55" s="90"/>
      <c r="E55" s="90"/>
      <c r="F55" s="90"/>
      <c r="G55" s="90"/>
      <c r="H55" s="90"/>
      <c r="I55" s="90"/>
      <c r="J55" s="91">
        <v>56</v>
      </c>
      <c r="K55" s="92">
        <v>138.62801139999996</v>
      </c>
      <c r="L55" s="93">
        <v>2.6186917901528983</v>
      </c>
      <c r="M55" s="92">
        <v>61.840104174999951</v>
      </c>
      <c r="N55" s="94">
        <v>2.0987884855002727</v>
      </c>
      <c r="O55" s="94">
        <v>76.787907224999998</v>
      </c>
      <c r="P55" s="93">
        <v>3.2712983608336312</v>
      </c>
      <c r="R55" s="114"/>
    </row>
    <row r="56" spans="1:18" s="51" customFormat="1" ht="17.25" customHeight="1">
      <c r="A56" s="128"/>
      <c r="B56" s="127"/>
      <c r="C56" s="127"/>
      <c r="D56" s="127"/>
      <c r="E56" s="127"/>
      <c r="F56" s="127"/>
      <c r="G56" s="127"/>
      <c r="H56" s="127"/>
      <c r="I56" s="127"/>
      <c r="J56" s="129"/>
      <c r="K56" s="130"/>
      <c r="L56" s="131"/>
      <c r="M56" s="130"/>
      <c r="N56" s="132"/>
      <c r="O56" s="132"/>
      <c r="P56" s="131"/>
      <c r="Q56" s="88"/>
      <c r="R56" s="114"/>
    </row>
    <row r="57" spans="1:18" s="51" customFormat="1" ht="17.25" customHeight="1">
      <c r="A57" s="89"/>
      <c r="B57" s="97" t="s">
        <v>108</v>
      </c>
      <c r="C57" s="97"/>
      <c r="D57" s="97"/>
      <c r="E57" s="97"/>
      <c r="F57" s="97"/>
      <c r="G57" s="97"/>
      <c r="H57" s="97"/>
      <c r="I57" s="97"/>
      <c r="J57" s="98" t="s">
        <v>109</v>
      </c>
      <c r="K57" s="99">
        <v>118.22965697499986</v>
      </c>
      <c r="L57" s="100">
        <v>2.2333656015571002</v>
      </c>
      <c r="M57" s="99">
        <v>50.239985175000037</v>
      </c>
      <c r="N57" s="101">
        <v>1.7050925738838238</v>
      </c>
      <c r="O57" s="101">
        <v>67.989671799999982</v>
      </c>
      <c r="P57" s="100">
        <v>2.8964782340173549</v>
      </c>
      <c r="Q57" s="88"/>
      <c r="R57" s="114"/>
    </row>
    <row r="58" spans="1:18" s="51" customFormat="1" ht="17.25" customHeight="1">
      <c r="A58" s="89"/>
      <c r="B58" s="90" t="s">
        <v>66</v>
      </c>
      <c r="C58" s="90"/>
      <c r="D58" s="81"/>
      <c r="E58" s="90"/>
      <c r="F58" s="90"/>
      <c r="G58" s="90"/>
      <c r="H58" s="90"/>
      <c r="I58" s="90"/>
      <c r="J58" s="91"/>
      <c r="K58" s="92"/>
      <c r="L58" s="93"/>
      <c r="M58" s="92"/>
      <c r="N58" s="94"/>
      <c r="O58" s="94"/>
      <c r="P58" s="93"/>
      <c r="Q58" s="88"/>
      <c r="R58" s="114"/>
    </row>
    <row r="59" spans="1:18" s="51" customFormat="1" ht="17.25" customHeight="1">
      <c r="A59" s="89"/>
      <c r="B59" s="104"/>
      <c r="C59" s="90" t="s">
        <v>110</v>
      </c>
      <c r="D59" s="81"/>
      <c r="E59" s="90"/>
      <c r="F59" s="90"/>
      <c r="G59" s="90"/>
      <c r="H59" s="90"/>
      <c r="I59" s="90"/>
      <c r="J59" s="103"/>
      <c r="K59" s="92"/>
      <c r="L59" s="93"/>
      <c r="M59" s="92"/>
      <c r="N59" s="94"/>
      <c r="O59" s="94"/>
      <c r="P59" s="93"/>
      <c r="Q59" s="88"/>
      <c r="R59" s="114"/>
    </row>
    <row r="60" spans="1:18" ht="16.8">
      <c r="A60" s="89"/>
      <c r="B60" s="90"/>
      <c r="C60" s="81"/>
      <c r="D60" s="90" t="s">
        <v>111</v>
      </c>
      <c r="E60" s="90"/>
      <c r="F60" s="90"/>
      <c r="G60" s="90"/>
      <c r="H60" s="90"/>
      <c r="I60" s="90"/>
      <c r="J60" s="91">
        <v>64</v>
      </c>
      <c r="K60" s="92">
        <v>61.020675674999971</v>
      </c>
      <c r="L60" s="93">
        <v>1.1526843731360423</v>
      </c>
      <c r="M60" s="92">
        <v>25.858811699999997</v>
      </c>
      <c r="N60" s="94">
        <v>0.87762103522814394</v>
      </c>
      <c r="O60" s="94">
        <v>35.161863974999967</v>
      </c>
      <c r="P60" s="93">
        <v>1.4979565421444847</v>
      </c>
      <c r="R60" s="114"/>
    </row>
    <row r="61" spans="1:18" s="51" customFormat="1" ht="17.25" customHeight="1">
      <c r="A61" s="106"/>
      <c r="B61" s="107"/>
      <c r="C61" s="107"/>
      <c r="D61" s="107"/>
      <c r="E61" s="107"/>
      <c r="F61" s="107"/>
      <c r="G61" s="107"/>
      <c r="H61" s="107"/>
      <c r="I61" s="107"/>
      <c r="J61" s="108"/>
      <c r="K61" s="109"/>
      <c r="L61" s="110"/>
      <c r="M61" s="109"/>
      <c r="N61" s="111"/>
      <c r="O61" s="111"/>
      <c r="P61" s="110"/>
      <c r="Q61" s="88"/>
      <c r="R61" s="114"/>
    </row>
    <row r="62" spans="1:18" s="51" customFormat="1" ht="17.25" customHeight="1">
      <c r="A62" s="89"/>
      <c r="B62" s="81" t="s">
        <v>112</v>
      </c>
      <c r="C62" s="120"/>
      <c r="D62" s="81"/>
      <c r="E62" s="81"/>
      <c r="F62" s="81"/>
      <c r="G62" s="81"/>
      <c r="H62" s="81"/>
      <c r="I62" s="81"/>
      <c r="J62" s="113" t="s">
        <v>113</v>
      </c>
      <c r="K62" s="99">
        <v>266.55910075000003</v>
      </c>
      <c r="L62" s="100">
        <v>5.0353180549523815</v>
      </c>
      <c r="M62" s="99">
        <v>133.38234217499979</v>
      </c>
      <c r="N62" s="101">
        <v>4.5268572500095914</v>
      </c>
      <c r="O62" s="101">
        <v>133.17675857500032</v>
      </c>
      <c r="P62" s="100">
        <v>5.6735614730452735</v>
      </c>
      <c r="Q62" s="88"/>
      <c r="R62" s="114"/>
    </row>
    <row r="63" spans="1:18" s="51" customFormat="1" ht="17.25" customHeight="1">
      <c r="A63" s="89"/>
      <c r="B63" s="90" t="s">
        <v>66</v>
      </c>
      <c r="C63" s="104"/>
      <c r="D63" s="90"/>
      <c r="E63" s="90"/>
      <c r="F63" s="90"/>
      <c r="G63" s="90"/>
      <c r="H63" s="90"/>
      <c r="I63" s="90"/>
      <c r="J63" s="91"/>
      <c r="K63" s="92"/>
      <c r="L63" s="93"/>
      <c r="M63" s="92"/>
      <c r="N63" s="94"/>
      <c r="O63" s="94"/>
      <c r="P63" s="93"/>
      <c r="Q63" s="88"/>
      <c r="R63" s="114"/>
    </row>
    <row r="64" spans="1:18" ht="16.8">
      <c r="A64" s="89"/>
      <c r="B64" s="90"/>
      <c r="C64" s="90" t="s">
        <v>114</v>
      </c>
      <c r="D64" s="90"/>
      <c r="E64" s="90"/>
      <c r="F64" s="90"/>
      <c r="G64" s="90"/>
      <c r="H64" s="90"/>
      <c r="I64" s="90"/>
      <c r="J64" s="91">
        <v>69</v>
      </c>
      <c r="K64" s="92">
        <v>86.17576980000004</v>
      </c>
      <c r="L64" s="93">
        <v>1.6278656716370257</v>
      </c>
      <c r="M64" s="92">
        <v>25.631021000000015</v>
      </c>
      <c r="N64" s="94">
        <v>0.86989005701195132</v>
      </c>
      <c r="O64" s="94">
        <v>60.544748800000029</v>
      </c>
      <c r="P64" s="93">
        <v>2.5793115695441333</v>
      </c>
      <c r="R64" s="114"/>
    </row>
    <row r="65" spans="1:18" s="51" customFormat="1" ht="17.25" customHeight="1">
      <c r="A65" s="106"/>
      <c r="B65" s="107"/>
      <c r="C65" s="107"/>
      <c r="D65" s="107"/>
      <c r="E65" s="107"/>
      <c r="F65" s="107"/>
      <c r="G65" s="107"/>
      <c r="H65" s="107"/>
      <c r="I65" s="107"/>
      <c r="J65" s="108"/>
      <c r="K65" s="109"/>
      <c r="L65" s="110"/>
      <c r="M65" s="109"/>
      <c r="N65" s="111"/>
      <c r="O65" s="111"/>
      <c r="P65" s="110"/>
      <c r="Q65" s="115"/>
      <c r="R65" s="114"/>
    </row>
    <row r="66" spans="1:18" s="51" customFormat="1" ht="17.25" customHeight="1">
      <c r="A66" s="96"/>
      <c r="B66" s="81" t="s">
        <v>115</v>
      </c>
      <c r="C66" s="112"/>
      <c r="D66" s="81"/>
      <c r="E66" s="81"/>
      <c r="F66" s="81"/>
      <c r="G66" s="81"/>
      <c r="H66" s="81"/>
      <c r="I66" s="81"/>
      <c r="J66" s="113" t="s">
        <v>116</v>
      </c>
      <c r="K66" s="99">
        <v>343.24189297500061</v>
      </c>
      <c r="L66" s="100">
        <v>6.4838607875332634</v>
      </c>
      <c r="M66" s="99">
        <v>173.20859850000022</v>
      </c>
      <c r="N66" s="101">
        <v>5.8785187536667101</v>
      </c>
      <c r="O66" s="101">
        <v>170.03329447500002</v>
      </c>
      <c r="P66" s="100">
        <v>7.2437139857630717</v>
      </c>
      <c r="Q66" s="88"/>
      <c r="R66" s="114"/>
    </row>
    <row r="67" spans="1:18" ht="28.5" customHeight="1">
      <c r="A67" s="89"/>
      <c r="B67" s="119" t="s">
        <v>117</v>
      </c>
      <c r="C67" s="119"/>
      <c r="D67" s="119"/>
      <c r="E67" s="119"/>
      <c r="F67" s="119"/>
      <c r="G67" s="119"/>
      <c r="H67" s="119"/>
      <c r="I67" s="119"/>
      <c r="J67" s="133" t="s">
        <v>118</v>
      </c>
      <c r="K67" s="99">
        <v>350.47936222499891</v>
      </c>
      <c r="L67" s="100">
        <v>6.6205770335145182</v>
      </c>
      <c r="M67" s="99">
        <v>73.890409250000047</v>
      </c>
      <c r="N67" s="101">
        <v>2.5077632418591094</v>
      </c>
      <c r="O67" s="101">
        <v>276.58895297499998</v>
      </c>
      <c r="P67" s="100">
        <v>11.783170308842958</v>
      </c>
      <c r="R67" s="114"/>
    </row>
    <row r="68" spans="1:18" s="51" customFormat="1" ht="17.25" customHeight="1">
      <c r="A68" s="106"/>
      <c r="B68" s="107"/>
      <c r="C68" s="107"/>
      <c r="D68" s="107"/>
      <c r="E68" s="107"/>
      <c r="F68" s="107"/>
      <c r="G68" s="107"/>
      <c r="H68" s="107"/>
      <c r="I68" s="107"/>
      <c r="J68" s="108"/>
      <c r="K68" s="109"/>
      <c r="L68" s="110"/>
      <c r="M68" s="109"/>
      <c r="N68" s="111"/>
      <c r="O68" s="111"/>
      <c r="P68" s="110"/>
      <c r="Q68" s="115"/>
      <c r="R68" s="114"/>
    </row>
    <row r="69" spans="1:18" s="51" customFormat="1" ht="17.25" customHeight="1">
      <c r="A69" s="96"/>
      <c r="B69" s="119" t="s">
        <v>119</v>
      </c>
      <c r="C69" s="119"/>
      <c r="D69" s="119"/>
      <c r="E69" s="119"/>
      <c r="F69" s="119"/>
      <c r="G69" s="119"/>
      <c r="H69" s="119"/>
      <c r="I69" s="119"/>
      <c r="J69" s="133" t="s">
        <v>120</v>
      </c>
      <c r="K69" s="99">
        <v>370.2170636499992</v>
      </c>
      <c r="L69" s="100">
        <v>6.9934234456945132</v>
      </c>
      <c r="M69" s="99">
        <v>71.907732299999992</v>
      </c>
      <c r="N69" s="101">
        <v>2.4404732589484861</v>
      </c>
      <c r="O69" s="101">
        <v>298.30933134999964</v>
      </c>
      <c r="P69" s="100">
        <v>12.708496193381318</v>
      </c>
      <c r="Q69" s="115"/>
      <c r="R69" s="114"/>
    </row>
    <row r="70" spans="1:18" s="51" customFormat="1" ht="17.25" customHeight="1">
      <c r="A70" s="96"/>
      <c r="B70" s="90" t="s">
        <v>66</v>
      </c>
      <c r="C70" s="121"/>
      <c r="D70" s="90"/>
      <c r="E70" s="90"/>
      <c r="F70" s="90"/>
      <c r="G70" s="90"/>
      <c r="H70" s="90"/>
      <c r="I70" s="90"/>
      <c r="J70" s="91"/>
      <c r="K70" s="124"/>
      <c r="L70" s="125"/>
      <c r="M70" s="124"/>
      <c r="N70" s="126"/>
      <c r="O70" s="126"/>
      <c r="P70" s="125"/>
      <c r="Q70" s="115"/>
      <c r="R70" s="114"/>
    </row>
    <row r="71" spans="1:18" ht="16.8">
      <c r="A71" s="96"/>
      <c r="B71" s="90"/>
      <c r="C71" s="104" t="s">
        <v>121</v>
      </c>
      <c r="D71" s="90"/>
      <c r="E71" s="90"/>
      <c r="F71" s="90"/>
      <c r="G71" s="90"/>
      <c r="H71" s="90"/>
      <c r="I71" s="90"/>
      <c r="J71" s="91">
        <v>86</v>
      </c>
      <c r="K71" s="134">
        <v>265.05526540000011</v>
      </c>
      <c r="L71" s="93">
        <v>5.0069105113036203</v>
      </c>
      <c r="M71" s="134">
        <v>56.029215450000017</v>
      </c>
      <c r="N71" s="94">
        <v>1.9015729971168682</v>
      </c>
      <c r="O71" s="94">
        <v>209.0260499500001</v>
      </c>
      <c r="P71" s="93">
        <v>8.9048731666741165</v>
      </c>
      <c r="R71" s="114"/>
    </row>
    <row r="72" spans="1:18" s="141" customFormat="1" ht="27.75" customHeight="1" thickBot="1">
      <c r="A72" s="135"/>
      <c r="B72" s="136"/>
      <c r="C72" s="136" t="s">
        <v>122</v>
      </c>
      <c r="D72" s="136"/>
      <c r="E72" s="136"/>
      <c r="F72" s="136"/>
      <c r="G72" s="136"/>
      <c r="H72" s="136"/>
      <c r="I72" s="136"/>
      <c r="J72" s="137">
        <v>87</v>
      </c>
      <c r="K72" s="138">
        <v>67.536843599999997</v>
      </c>
      <c r="L72" s="139">
        <v>1.2757751920558846</v>
      </c>
      <c r="M72" s="138">
        <v>9.6237464749999972</v>
      </c>
      <c r="N72" s="140">
        <v>0.32661989429942367</v>
      </c>
      <c r="O72" s="140">
        <v>57.913097125000007</v>
      </c>
      <c r="P72" s="139">
        <v>2.4671986324707578</v>
      </c>
      <c r="R72" s="114"/>
    </row>
    <row r="73" spans="1:18" ht="13.8" thickTop="1"/>
  </sheetData>
  <mergeCells count="1">
    <mergeCell ref="E1:F1"/>
  </mergeCells>
  <printOptions horizontalCentered="1"/>
  <pageMargins left="0.78740157480314965" right="0.78740157480314965" top="0.59055118110236227" bottom="0.86614173228346458" header="0.51181102362204722" footer="0.51181102362204722"/>
  <pageSetup paperSize="9" scale="48" orientation="portrait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C09B-163B-4FA6-8556-E742C033EFFC}">
  <dimension ref="A1:I1368"/>
  <sheetViews>
    <sheetView workbookViewId="0">
      <selection activeCell="B15" sqref="B15:D15"/>
    </sheetView>
  </sheetViews>
  <sheetFormatPr defaultColWidth="9.21875" defaultRowHeight="13.2"/>
  <cols>
    <col min="1" max="1" width="7.21875" style="144" customWidth="1"/>
    <col min="2" max="2" width="6.77734375" style="144" customWidth="1"/>
    <col min="3" max="3" width="6.5546875" style="144" customWidth="1"/>
    <col min="4" max="4" width="41" style="144" customWidth="1"/>
    <col min="5" max="5" width="16" style="144" customWidth="1"/>
    <col min="6" max="6" width="8.44140625" style="144" customWidth="1"/>
    <col min="7" max="7" width="15.77734375" style="144" customWidth="1"/>
    <col min="8" max="8" width="10.44140625" style="144" customWidth="1"/>
    <col min="9" max="16384" width="9.21875" style="144"/>
  </cols>
  <sheetData>
    <row r="1" spans="1:9" ht="27.75" customHeight="1">
      <c r="A1" s="142" t="s">
        <v>127</v>
      </c>
      <c r="B1" s="143"/>
      <c r="C1" s="143"/>
      <c r="D1" s="143"/>
      <c r="F1" s="145"/>
      <c r="G1" s="145"/>
    </row>
    <row r="2" spans="1:9">
      <c r="A2" s="146" t="s">
        <v>128</v>
      </c>
      <c r="D2" s="147"/>
      <c r="E2" s="147"/>
      <c r="F2" s="147"/>
      <c r="G2" s="147"/>
    </row>
    <row r="3" spans="1:9">
      <c r="A3" s="146" t="s">
        <v>187</v>
      </c>
      <c r="D3" s="147"/>
      <c r="E3" s="147"/>
      <c r="F3" s="147"/>
      <c r="G3" s="147"/>
    </row>
    <row r="4" spans="1:9" ht="13.8" thickBot="1"/>
    <row r="5" spans="1:9" ht="26.25" customHeight="1" thickTop="1" thickBot="1">
      <c r="A5" s="424" t="s">
        <v>129</v>
      </c>
      <c r="B5" s="425"/>
      <c r="C5" s="425"/>
      <c r="D5" s="425"/>
      <c r="E5" s="426"/>
      <c r="F5" s="148" t="s">
        <v>130</v>
      </c>
      <c r="G5" s="176" t="s">
        <v>188</v>
      </c>
      <c r="H5" s="177" t="s">
        <v>55</v>
      </c>
      <c r="I5" s="175">
        <f>SUM(H6:H25)</f>
        <v>423.2000000000001</v>
      </c>
    </row>
    <row r="6" spans="1:9" ht="26.25" customHeight="1" thickTop="1" thickBot="1">
      <c r="A6" s="427" t="s">
        <v>131</v>
      </c>
      <c r="B6" s="428"/>
      <c r="C6" s="428"/>
      <c r="D6" s="429"/>
      <c r="E6" s="149" t="s">
        <v>132</v>
      </c>
      <c r="F6" s="150">
        <v>1000</v>
      </c>
      <c r="G6" s="151"/>
      <c r="I6" s="152"/>
    </row>
    <row r="7" spans="1:9" ht="26.25" customHeight="1">
      <c r="A7" s="416" t="s">
        <v>133</v>
      </c>
      <c r="B7" s="417"/>
      <c r="C7" s="417"/>
      <c r="D7" s="418"/>
      <c r="E7" s="153" t="s">
        <v>134</v>
      </c>
      <c r="F7" s="154">
        <v>327</v>
      </c>
      <c r="G7" s="151"/>
      <c r="H7" s="144">
        <f t="shared" ref="H7:H25" si="0">F7*G7</f>
        <v>0</v>
      </c>
      <c r="I7" s="152"/>
    </row>
    <row r="8" spans="1:9" ht="24" customHeight="1">
      <c r="A8" s="430" t="s">
        <v>135</v>
      </c>
      <c r="B8" s="432" t="s">
        <v>136</v>
      </c>
      <c r="C8" s="433"/>
      <c r="D8" s="434"/>
      <c r="E8" s="155" t="s">
        <v>137</v>
      </c>
      <c r="F8" s="156">
        <v>258.10000000000002</v>
      </c>
      <c r="G8" s="157">
        <v>1</v>
      </c>
      <c r="H8" s="144">
        <f t="shared" si="0"/>
        <v>258.10000000000002</v>
      </c>
      <c r="I8" s="158"/>
    </row>
    <row r="9" spans="1:9" ht="26.25" customHeight="1" thickBot="1">
      <c r="A9" s="431"/>
      <c r="B9" s="435" t="s">
        <v>138</v>
      </c>
      <c r="C9" s="436"/>
      <c r="D9" s="437"/>
      <c r="E9" s="159" t="s">
        <v>139</v>
      </c>
      <c r="F9" s="156">
        <v>68.900000000000006</v>
      </c>
      <c r="G9" s="157"/>
      <c r="H9" s="144">
        <f t="shared" si="0"/>
        <v>0</v>
      </c>
    </row>
    <row r="10" spans="1:9" s="161" customFormat="1" ht="26.25" customHeight="1">
      <c r="A10" s="416" t="s">
        <v>140</v>
      </c>
      <c r="B10" s="417"/>
      <c r="C10" s="417"/>
      <c r="D10" s="418"/>
      <c r="E10" s="153" t="s">
        <v>141</v>
      </c>
      <c r="F10" s="160">
        <v>673</v>
      </c>
      <c r="G10" s="151"/>
      <c r="H10" s="144">
        <f t="shared" si="0"/>
        <v>0</v>
      </c>
      <c r="I10" s="158"/>
    </row>
    <row r="11" spans="1:9" s="161" customFormat="1" ht="26.25" customHeight="1">
      <c r="A11" s="419" t="s">
        <v>135</v>
      </c>
      <c r="B11" s="403" t="s">
        <v>142</v>
      </c>
      <c r="C11" s="404"/>
      <c r="D11" s="405"/>
      <c r="E11" s="162" t="s">
        <v>143</v>
      </c>
      <c r="F11" s="163">
        <v>279</v>
      </c>
      <c r="G11" s="151"/>
      <c r="H11" s="144">
        <f t="shared" si="0"/>
        <v>0</v>
      </c>
      <c r="I11" s="158"/>
    </row>
    <row r="12" spans="1:9" s="161" customFormat="1" ht="46.5" customHeight="1">
      <c r="A12" s="420"/>
      <c r="B12" s="422" t="s">
        <v>135</v>
      </c>
      <c r="C12" s="403" t="s">
        <v>144</v>
      </c>
      <c r="D12" s="405"/>
      <c r="E12" s="153" t="s">
        <v>145</v>
      </c>
      <c r="F12" s="163">
        <v>264.39999999999998</v>
      </c>
      <c r="G12" s="151"/>
      <c r="H12" s="144">
        <f t="shared" si="0"/>
        <v>0</v>
      </c>
      <c r="I12" s="158"/>
    </row>
    <row r="13" spans="1:9" s="161" customFormat="1" ht="26.25" customHeight="1">
      <c r="A13" s="420"/>
      <c r="B13" s="423"/>
      <c r="C13" s="403" t="s">
        <v>146</v>
      </c>
      <c r="D13" s="411"/>
      <c r="E13" s="153" t="s">
        <v>147</v>
      </c>
      <c r="F13" s="163">
        <v>14.6</v>
      </c>
      <c r="G13" s="151">
        <v>1</v>
      </c>
      <c r="H13" s="144">
        <f t="shared" si="0"/>
        <v>14.6</v>
      </c>
      <c r="I13" s="158"/>
    </row>
    <row r="14" spans="1:9" s="161" customFormat="1" ht="26.25" customHeight="1">
      <c r="A14" s="420"/>
      <c r="B14" s="403" t="s">
        <v>148</v>
      </c>
      <c r="C14" s="404"/>
      <c r="D14" s="405"/>
      <c r="E14" s="162" t="s">
        <v>149</v>
      </c>
      <c r="F14" s="163">
        <v>17.2</v>
      </c>
      <c r="G14" s="151"/>
      <c r="H14" s="144">
        <f t="shared" si="0"/>
        <v>0</v>
      </c>
      <c r="I14" s="158"/>
    </row>
    <row r="15" spans="1:9" s="161" customFormat="1" ht="26.25" customHeight="1">
      <c r="A15" s="420"/>
      <c r="B15" s="403" t="s">
        <v>150</v>
      </c>
      <c r="C15" s="404"/>
      <c r="D15" s="405"/>
      <c r="E15" s="162" t="s">
        <v>151</v>
      </c>
      <c r="F15" s="163">
        <v>81.599999999999994</v>
      </c>
      <c r="G15" s="151"/>
      <c r="H15" s="144">
        <f t="shared" si="0"/>
        <v>0</v>
      </c>
      <c r="I15" s="158"/>
    </row>
    <row r="16" spans="1:9" s="161" customFormat="1" ht="46.5" customHeight="1">
      <c r="A16" s="420"/>
      <c r="B16" s="403" t="s">
        <v>152</v>
      </c>
      <c r="C16" s="404"/>
      <c r="D16" s="405"/>
      <c r="E16" s="162" t="s">
        <v>153</v>
      </c>
      <c r="F16" s="163">
        <v>13.8</v>
      </c>
      <c r="G16" s="151">
        <v>1</v>
      </c>
      <c r="H16" s="144">
        <f t="shared" si="0"/>
        <v>13.8</v>
      </c>
      <c r="I16" s="158"/>
    </row>
    <row r="17" spans="1:9" s="161" customFormat="1" ht="37.5" customHeight="1">
      <c r="A17" s="420"/>
      <c r="B17" s="403" t="s">
        <v>154</v>
      </c>
      <c r="C17" s="404"/>
      <c r="D17" s="405"/>
      <c r="E17" s="162" t="s">
        <v>155</v>
      </c>
      <c r="F17" s="163">
        <v>74.8</v>
      </c>
      <c r="G17" s="151">
        <v>1</v>
      </c>
      <c r="H17" s="144">
        <f t="shared" si="0"/>
        <v>74.8</v>
      </c>
      <c r="I17" s="158"/>
    </row>
    <row r="18" spans="1:9" s="161" customFormat="1" ht="37.5" customHeight="1">
      <c r="A18" s="420"/>
      <c r="B18" s="413" t="s">
        <v>156</v>
      </c>
      <c r="C18" s="413"/>
      <c r="D18" s="413"/>
      <c r="E18" s="162" t="s">
        <v>157</v>
      </c>
      <c r="F18" s="163">
        <v>24.6</v>
      </c>
      <c r="G18" s="151">
        <v>1</v>
      </c>
      <c r="H18" s="144">
        <f t="shared" si="0"/>
        <v>24.6</v>
      </c>
      <c r="I18" s="158"/>
    </row>
    <row r="19" spans="1:9" s="161" customFormat="1" ht="26.25" customHeight="1">
      <c r="A19" s="420"/>
      <c r="B19" s="413" t="s">
        <v>158</v>
      </c>
      <c r="C19" s="413"/>
      <c r="D19" s="413"/>
      <c r="E19" s="164" t="s">
        <v>159</v>
      </c>
      <c r="F19" s="163">
        <v>125.8</v>
      </c>
      <c r="G19" s="151"/>
      <c r="H19" s="144">
        <f t="shared" si="0"/>
        <v>0</v>
      </c>
      <c r="I19" s="158"/>
    </row>
    <row r="20" spans="1:9" s="161" customFormat="1" ht="46.5" customHeight="1">
      <c r="A20" s="420"/>
      <c r="B20" s="414" t="s">
        <v>160</v>
      </c>
      <c r="C20" s="403" t="s">
        <v>161</v>
      </c>
      <c r="D20" s="411"/>
      <c r="E20" s="155" t="s">
        <v>162</v>
      </c>
      <c r="F20" s="163">
        <v>35.6</v>
      </c>
      <c r="G20" s="151">
        <v>1</v>
      </c>
      <c r="H20" s="144">
        <f t="shared" si="0"/>
        <v>35.6</v>
      </c>
      <c r="I20" s="158"/>
    </row>
    <row r="21" spans="1:9" s="161" customFormat="1" ht="48.75" customHeight="1">
      <c r="A21" s="420"/>
      <c r="B21" s="415"/>
      <c r="C21" s="403" t="s">
        <v>163</v>
      </c>
      <c r="D21" s="411"/>
      <c r="E21" s="153" t="s">
        <v>164</v>
      </c>
      <c r="F21" s="163">
        <v>51</v>
      </c>
      <c r="G21" s="151"/>
      <c r="H21" s="144">
        <f t="shared" si="0"/>
        <v>0</v>
      </c>
      <c r="I21" s="158"/>
    </row>
    <row r="22" spans="1:9" s="161" customFormat="1" ht="46.5" customHeight="1">
      <c r="A22" s="420"/>
      <c r="B22" s="415"/>
      <c r="C22" s="165" t="s">
        <v>160</v>
      </c>
      <c r="D22" s="166" t="s">
        <v>165</v>
      </c>
      <c r="E22" s="155" t="s">
        <v>166</v>
      </c>
      <c r="F22" s="163">
        <v>37.5</v>
      </c>
      <c r="G22" s="151"/>
      <c r="H22" s="144">
        <f t="shared" si="0"/>
        <v>0</v>
      </c>
      <c r="I22" s="158"/>
    </row>
    <row r="23" spans="1:9" s="161" customFormat="1" ht="26.25" customHeight="1">
      <c r="A23" s="420"/>
      <c r="B23" s="403" t="s">
        <v>167</v>
      </c>
      <c r="C23" s="404"/>
      <c r="D23" s="405"/>
      <c r="E23" s="162" t="s">
        <v>168</v>
      </c>
      <c r="F23" s="163">
        <v>1.7</v>
      </c>
      <c r="G23" s="151">
        <v>1</v>
      </c>
      <c r="H23" s="144">
        <f t="shared" si="0"/>
        <v>1.7</v>
      </c>
      <c r="I23" s="158"/>
    </row>
    <row r="24" spans="1:9" s="161" customFormat="1" ht="26.25" customHeight="1">
      <c r="A24" s="420"/>
      <c r="B24" s="403" t="s">
        <v>169</v>
      </c>
      <c r="C24" s="404"/>
      <c r="D24" s="405"/>
      <c r="E24" s="162" t="s">
        <v>170</v>
      </c>
      <c r="F24" s="163">
        <v>54.5</v>
      </c>
      <c r="G24" s="151"/>
      <c r="H24" s="144">
        <f t="shared" si="0"/>
        <v>0</v>
      </c>
      <c r="I24" s="158"/>
    </row>
    <row r="25" spans="1:9" s="161" customFormat="1" ht="37.5" customHeight="1" thickBot="1">
      <c r="A25" s="421"/>
      <c r="B25" s="167" t="s">
        <v>160</v>
      </c>
      <c r="C25" s="406" t="s">
        <v>171</v>
      </c>
      <c r="D25" s="407"/>
      <c r="E25" s="168" t="s">
        <v>172</v>
      </c>
      <c r="F25" s="169">
        <v>42.9</v>
      </c>
      <c r="G25" s="151"/>
      <c r="H25" s="144">
        <f t="shared" si="0"/>
        <v>0</v>
      </c>
      <c r="I25" s="158"/>
    </row>
    <row r="26" spans="1:9" ht="46.5" customHeight="1" thickTop="1">
      <c r="A26" s="408" t="s">
        <v>173</v>
      </c>
      <c r="B26" s="409"/>
      <c r="C26" s="409"/>
      <c r="D26" s="409"/>
      <c r="E26" s="170" t="s">
        <v>174</v>
      </c>
      <c r="F26" s="171">
        <v>408.6</v>
      </c>
      <c r="G26" s="151"/>
      <c r="H26" s="175"/>
      <c r="I26" s="152"/>
    </row>
    <row r="27" spans="1:9" ht="26.25" customHeight="1">
      <c r="A27" s="399" t="s">
        <v>175</v>
      </c>
      <c r="B27" s="400"/>
      <c r="C27" s="400"/>
      <c r="D27" s="400"/>
      <c r="E27" s="155" t="s">
        <v>176</v>
      </c>
      <c r="F27" s="156">
        <v>591.4</v>
      </c>
      <c r="G27" s="151"/>
      <c r="I27" s="152"/>
    </row>
    <row r="28" spans="1:9" ht="26.25" customHeight="1">
      <c r="A28" s="410" t="s">
        <v>177</v>
      </c>
      <c r="B28" s="404"/>
      <c r="C28" s="404"/>
      <c r="D28" s="411"/>
      <c r="E28" s="155" t="s">
        <v>178</v>
      </c>
      <c r="F28" s="156">
        <v>281.60000000000002</v>
      </c>
      <c r="G28" s="151"/>
      <c r="I28" s="152"/>
    </row>
    <row r="29" spans="1:9" ht="26.25" customHeight="1">
      <c r="A29" s="410" t="s">
        <v>179</v>
      </c>
      <c r="B29" s="412"/>
      <c r="C29" s="412"/>
      <c r="D29" s="411"/>
      <c r="E29" s="155" t="s">
        <v>180</v>
      </c>
      <c r="F29" s="156">
        <v>309.8</v>
      </c>
      <c r="G29" s="151"/>
      <c r="I29" s="152"/>
    </row>
    <row r="30" spans="1:9" ht="37.5" customHeight="1">
      <c r="A30" s="399" t="s">
        <v>181</v>
      </c>
      <c r="B30" s="400"/>
      <c r="C30" s="400"/>
      <c r="D30" s="400"/>
      <c r="E30" s="155" t="s">
        <v>182</v>
      </c>
      <c r="F30" s="156">
        <v>38.5</v>
      </c>
      <c r="G30" s="151"/>
      <c r="I30" s="152"/>
    </row>
    <row r="31" spans="1:9" ht="46.5" customHeight="1">
      <c r="A31" s="399" t="s">
        <v>183</v>
      </c>
      <c r="B31" s="400"/>
      <c r="C31" s="400"/>
      <c r="D31" s="400"/>
      <c r="E31" s="155" t="s">
        <v>184</v>
      </c>
      <c r="F31" s="156">
        <v>85.7</v>
      </c>
      <c r="G31" s="151"/>
      <c r="I31" s="152"/>
    </row>
    <row r="32" spans="1:9" ht="46.5" customHeight="1" thickBot="1">
      <c r="A32" s="401" t="s">
        <v>185</v>
      </c>
      <c r="B32" s="402"/>
      <c r="C32" s="402"/>
      <c r="D32" s="402"/>
      <c r="E32" s="172" t="s">
        <v>186</v>
      </c>
      <c r="F32" s="173">
        <v>60.8</v>
      </c>
      <c r="G32" s="151"/>
      <c r="I32" s="152"/>
    </row>
    <row r="33" spans="4:4" ht="13.8" thickTop="1">
      <c r="D33" s="174"/>
    </row>
    <row r="34" spans="4:4">
      <c r="D34" s="174"/>
    </row>
    <row r="35" spans="4:4">
      <c r="D35" s="174"/>
    </row>
    <row r="36" spans="4:4">
      <c r="D36" s="174"/>
    </row>
    <row r="37" spans="4:4">
      <c r="D37" s="174"/>
    </row>
    <row r="38" spans="4:4">
      <c r="D38" s="174"/>
    </row>
    <row r="39" spans="4:4">
      <c r="D39" s="174"/>
    </row>
    <row r="40" spans="4:4">
      <c r="D40" s="174"/>
    </row>
    <row r="41" spans="4:4">
      <c r="D41" s="174"/>
    </row>
    <row r="42" spans="4:4">
      <c r="D42" s="174"/>
    </row>
    <row r="43" spans="4:4">
      <c r="D43" s="174"/>
    </row>
    <row r="44" spans="4:4">
      <c r="D44" s="174"/>
    </row>
    <row r="45" spans="4:4">
      <c r="D45" s="174"/>
    </row>
    <row r="46" spans="4:4">
      <c r="D46" s="174"/>
    </row>
    <row r="47" spans="4:4">
      <c r="D47" s="174"/>
    </row>
    <row r="48" spans="4:4">
      <c r="D48" s="174"/>
    </row>
    <row r="49" spans="4:4">
      <c r="D49" s="174"/>
    </row>
    <row r="50" spans="4:4">
      <c r="D50" s="174"/>
    </row>
    <row r="51" spans="4:4">
      <c r="D51" s="174"/>
    </row>
    <row r="52" spans="4:4">
      <c r="D52" s="174"/>
    </row>
    <row r="53" spans="4:4">
      <c r="D53" s="174"/>
    </row>
    <row r="54" spans="4:4">
      <c r="D54" s="174"/>
    </row>
    <row r="55" spans="4:4">
      <c r="D55" s="174"/>
    </row>
    <row r="56" spans="4:4">
      <c r="D56" s="174"/>
    </row>
    <row r="57" spans="4:4">
      <c r="D57" s="174"/>
    </row>
    <row r="58" spans="4:4">
      <c r="D58" s="174"/>
    </row>
    <row r="59" spans="4:4">
      <c r="D59" s="174"/>
    </row>
    <row r="60" spans="4:4">
      <c r="D60" s="174"/>
    </row>
    <row r="61" spans="4:4">
      <c r="D61" s="174"/>
    </row>
    <row r="62" spans="4:4">
      <c r="D62" s="174"/>
    </row>
    <row r="63" spans="4:4">
      <c r="D63" s="174"/>
    </row>
    <row r="64" spans="4:4">
      <c r="D64" s="174"/>
    </row>
    <row r="65" spans="4:4">
      <c r="D65" s="174"/>
    </row>
    <row r="66" spans="4:4">
      <c r="D66" s="174"/>
    </row>
    <row r="67" spans="4:4">
      <c r="D67" s="174"/>
    </row>
    <row r="68" spans="4:4">
      <c r="D68" s="174"/>
    </row>
    <row r="69" spans="4:4">
      <c r="D69" s="174"/>
    </row>
    <row r="70" spans="4:4">
      <c r="D70" s="174"/>
    </row>
    <row r="71" spans="4:4">
      <c r="D71" s="174"/>
    </row>
    <row r="72" spans="4:4">
      <c r="D72" s="174"/>
    </row>
    <row r="73" spans="4:4">
      <c r="D73" s="174"/>
    </row>
    <row r="74" spans="4:4">
      <c r="D74" s="174"/>
    </row>
    <row r="75" spans="4:4">
      <c r="D75" s="174"/>
    </row>
    <row r="76" spans="4:4">
      <c r="D76" s="174"/>
    </row>
    <row r="77" spans="4:4">
      <c r="D77" s="174"/>
    </row>
    <row r="78" spans="4:4">
      <c r="D78" s="174"/>
    </row>
    <row r="79" spans="4:4">
      <c r="D79" s="174"/>
    </row>
    <row r="80" spans="4:4">
      <c r="D80" s="174"/>
    </row>
    <row r="81" spans="4:4">
      <c r="D81" s="174"/>
    </row>
    <row r="82" spans="4:4">
      <c r="D82" s="174"/>
    </row>
    <row r="83" spans="4:4">
      <c r="D83" s="174"/>
    </row>
    <row r="84" spans="4:4">
      <c r="D84" s="174"/>
    </row>
    <row r="85" spans="4:4">
      <c r="D85" s="174"/>
    </row>
    <row r="86" spans="4:4">
      <c r="D86" s="174"/>
    </row>
    <row r="87" spans="4:4">
      <c r="D87" s="174"/>
    </row>
    <row r="88" spans="4:4">
      <c r="D88" s="174"/>
    </row>
    <row r="89" spans="4:4">
      <c r="D89" s="174"/>
    </row>
    <row r="90" spans="4:4">
      <c r="D90" s="174"/>
    </row>
    <row r="91" spans="4:4">
      <c r="D91" s="174"/>
    </row>
    <row r="92" spans="4:4">
      <c r="D92" s="174"/>
    </row>
    <row r="93" spans="4:4">
      <c r="D93" s="174"/>
    </row>
    <row r="94" spans="4:4">
      <c r="D94" s="174"/>
    </row>
    <row r="95" spans="4:4">
      <c r="D95" s="174"/>
    </row>
    <row r="96" spans="4:4">
      <c r="D96" s="174"/>
    </row>
    <row r="97" spans="4:4">
      <c r="D97" s="174"/>
    </row>
    <row r="98" spans="4:4">
      <c r="D98" s="174"/>
    </row>
    <row r="99" spans="4:4">
      <c r="D99" s="174"/>
    </row>
    <row r="100" spans="4:4">
      <c r="D100" s="174"/>
    </row>
    <row r="101" spans="4:4">
      <c r="D101" s="174"/>
    </row>
    <row r="102" spans="4:4">
      <c r="D102" s="174"/>
    </row>
    <row r="103" spans="4:4">
      <c r="D103" s="174"/>
    </row>
    <row r="104" spans="4:4">
      <c r="D104" s="174"/>
    </row>
    <row r="105" spans="4:4">
      <c r="D105" s="174"/>
    </row>
    <row r="106" spans="4:4">
      <c r="D106" s="174"/>
    </row>
    <row r="107" spans="4:4">
      <c r="D107" s="174"/>
    </row>
    <row r="108" spans="4:4">
      <c r="D108" s="174"/>
    </row>
    <row r="109" spans="4:4">
      <c r="D109" s="174"/>
    </row>
    <row r="110" spans="4:4">
      <c r="D110" s="174"/>
    </row>
    <row r="111" spans="4:4">
      <c r="D111" s="174"/>
    </row>
    <row r="112" spans="4:4">
      <c r="D112" s="174"/>
    </row>
    <row r="113" spans="4:4">
      <c r="D113" s="174"/>
    </row>
    <row r="114" spans="4:4">
      <c r="D114" s="174"/>
    </row>
    <row r="115" spans="4:4">
      <c r="D115" s="174"/>
    </row>
    <row r="116" spans="4:4">
      <c r="D116" s="174"/>
    </row>
    <row r="117" spans="4:4">
      <c r="D117" s="174"/>
    </row>
    <row r="118" spans="4:4">
      <c r="D118" s="174"/>
    </row>
    <row r="119" spans="4:4">
      <c r="D119" s="174"/>
    </row>
    <row r="120" spans="4:4">
      <c r="D120" s="174"/>
    </row>
    <row r="121" spans="4:4">
      <c r="D121" s="174"/>
    </row>
    <row r="122" spans="4:4">
      <c r="D122" s="174"/>
    </row>
    <row r="123" spans="4:4">
      <c r="D123" s="174"/>
    </row>
    <row r="124" spans="4:4">
      <c r="D124" s="174"/>
    </row>
    <row r="125" spans="4:4">
      <c r="D125" s="174"/>
    </row>
    <row r="126" spans="4:4">
      <c r="D126" s="174"/>
    </row>
    <row r="127" spans="4:4">
      <c r="D127" s="174"/>
    </row>
    <row r="128" spans="4:4">
      <c r="D128" s="174"/>
    </row>
    <row r="129" spans="4:4">
      <c r="D129" s="174"/>
    </row>
    <row r="130" spans="4:4">
      <c r="D130" s="174"/>
    </row>
    <row r="131" spans="4:4">
      <c r="D131" s="174"/>
    </row>
    <row r="132" spans="4:4">
      <c r="D132" s="174"/>
    </row>
    <row r="133" spans="4:4">
      <c r="D133" s="174"/>
    </row>
    <row r="134" spans="4:4">
      <c r="D134" s="174"/>
    </row>
    <row r="135" spans="4:4">
      <c r="D135" s="174"/>
    </row>
    <row r="136" spans="4:4">
      <c r="D136" s="174"/>
    </row>
    <row r="137" spans="4:4">
      <c r="D137" s="174"/>
    </row>
    <row r="138" spans="4:4">
      <c r="D138" s="174"/>
    </row>
    <row r="139" spans="4:4">
      <c r="D139" s="174"/>
    </row>
    <row r="140" spans="4:4">
      <c r="D140" s="174"/>
    </row>
    <row r="141" spans="4:4">
      <c r="D141" s="174"/>
    </row>
    <row r="142" spans="4:4">
      <c r="D142" s="174"/>
    </row>
    <row r="143" spans="4:4">
      <c r="D143" s="174"/>
    </row>
    <row r="144" spans="4:4">
      <c r="D144" s="174"/>
    </row>
    <row r="145" spans="4:4">
      <c r="D145" s="174"/>
    </row>
    <row r="146" spans="4:4">
      <c r="D146" s="174"/>
    </row>
    <row r="147" spans="4:4">
      <c r="D147" s="174"/>
    </row>
    <row r="148" spans="4:4">
      <c r="D148" s="174"/>
    </row>
    <row r="149" spans="4:4">
      <c r="D149" s="174"/>
    </row>
    <row r="150" spans="4:4">
      <c r="D150" s="174"/>
    </row>
    <row r="151" spans="4:4">
      <c r="D151" s="174"/>
    </row>
    <row r="152" spans="4:4">
      <c r="D152" s="174"/>
    </row>
    <row r="153" spans="4:4">
      <c r="D153" s="174"/>
    </row>
    <row r="154" spans="4:4">
      <c r="D154" s="174"/>
    </row>
    <row r="155" spans="4:4">
      <c r="D155" s="174"/>
    </row>
    <row r="156" spans="4:4">
      <c r="D156" s="174"/>
    </row>
    <row r="157" spans="4:4">
      <c r="D157" s="174"/>
    </row>
    <row r="158" spans="4:4">
      <c r="D158" s="174"/>
    </row>
    <row r="159" spans="4:4">
      <c r="D159" s="174"/>
    </row>
    <row r="160" spans="4:4">
      <c r="D160" s="174"/>
    </row>
    <row r="161" spans="4:4">
      <c r="D161" s="174"/>
    </row>
    <row r="162" spans="4:4">
      <c r="D162" s="174"/>
    </row>
    <row r="163" spans="4:4">
      <c r="D163" s="174"/>
    </row>
    <row r="164" spans="4:4">
      <c r="D164" s="174"/>
    </row>
    <row r="165" spans="4:4">
      <c r="D165" s="174"/>
    </row>
    <row r="166" spans="4:4">
      <c r="D166" s="174"/>
    </row>
    <row r="167" spans="4:4">
      <c r="D167" s="174"/>
    </row>
    <row r="168" spans="4:4">
      <c r="D168" s="174"/>
    </row>
    <row r="169" spans="4:4">
      <c r="D169" s="174"/>
    </row>
    <row r="170" spans="4:4">
      <c r="D170" s="174"/>
    </row>
    <row r="171" spans="4:4">
      <c r="D171" s="174"/>
    </row>
    <row r="172" spans="4:4">
      <c r="D172" s="174"/>
    </row>
    <row r="173" spans="4:4">
      <c r="D173" s="174"/>
    </row>
    <row r="174" spans="4:4">
      <c r="D174" s="174"/>
    </row>
    <row r="175" spans="4:4">
      <c r="D175" s="174"/>
    </row>
    <row r="176" spans="4:4">
      <c r="D176" s="174"/>
    </row>
    <row r="177" spans="4:4">
      <c r="D177" s="174"/>
    </row>
    <row r="178" spans="4:4">
      <c r="D178" s="174"/>
    </row>
    <row r="179" spans="4:4">
      <c r="D179" s="174"/>
    </row>
    <row r="180" spans="4:4">
      <c r="D180" s="174"/>
    </row>
    <row r="181" spans="4:4">
      <c r="D181" s="174"/>
    </row>
    <row r="182" spans="4:4">
      <c r="D182" s="174"/>
    </row>
    <row r="183" spans="4:4">
      <c r="D183" s="174"/>
    </row>
    <row r="184" spans="4:4">
      <c r="D184" s="174"/>
    </row>
    <row r="185" spans="4:4">
      <c r="D185" s="174"/>
    </row>
    <row r="186" spans="4:4">
      <c r="D186" s="174"/>
    </row>
    <row r="187" spans="4:4">
      <c r="D187" s="174"/>
    </row>
    <row r="188" spans="4:4">
      <c r="D188" s="174"/>
    </row>
    <row r="189" spans="4:4">
      <c r="D189" s="174"/>
    </row>
    <row r="190" spans="4:4">
      <c r="D190" s="174"/>
    </row>
    <row r="191" spans="4:4">
      <c r="D191" s="174"/>
    </row>
    <row r="192" spans="4:4">
      <c r="D192" s="174"/>
    </row>
    <row r="193" spans="4:4">
      <c r="D193" s="174"/>
    </row>
    <row r="194" spans="4:4">
      <c r="D194" s="174"/>
    </row>
    <row r="195" spans="4:4">
      <c r="D195" s="174"/>
    </row>
    <row r="196" spans="4:4">
      <c r="D196" s="174"/>
    </row>
    <row r="197" spans="4:4">
      <c r="D197" s="174"/>
    </row>
    <row r="198" spans="4:4">
      <c r="D198" s="174"/>
    </row>
    <row r="199" spans="4:4">
      <c r="D199" s="174"/>
    </row>
    <row r="200" spans="4:4">
      <c r="D200" s="174"/>
    </row>
    <row r="201" spans="4:4">
      <c r="D201" s="174"/>
    </row>
    <row r="202" spans="4:4">
      <c r="D202" s="174"/>
    </row>
    <row r="203" spans="4:4">
      <c r="D203" s="174"/>
    </row>
    <row r="204" spans="4:4">
      <c r="D204" s="174"/>
    </row>
    <row r="205" spans="4:4">
      <c r="D205" s="174"/>
    </row>
    <row r="206" spans="4:4">
      <c r="D206" s="174"/>
    </row>
    <row r="207" spans="4:4">
      <c r="D207" s="174"/>
    </row>
    <row r="208" spans="4:4">
      <c r="D208" s="174"/>
    </row>
    <row r="209" spans="4:4">
      <c r="D209" s="174"/>
    </row>
    <row r="210" spans="4:4">
      <c r="D210" s="174"/>
    </row>
    <row r="211" spans="4:4">
      <c r="D211" s="174"/>
    </row>
    <row r="212" spans="4:4">
      <c r="D212" s="174"/>
    </row>
    <row r="213" spans="4:4">
      <c r="D213" s="174"/>
    </row>
    <row r="214" spans="4:4">
      <c r="D214" s="174"/>
    </row>
    <row r="215" spans="4:4">
      <c r="D215" s="174"/>
    </row>
    <row r="216" spans="4:4">
      <c r="D216" s="174"/>
    </row>
    <row r="217" spans="4:4">
      <c r="D217" s="174"/>
    </row>
    <row r="218" spans="4:4">
      <c r="D218" s="174"/>
    </row>
    <row r="219" spans="4:4">
      <c r="D219" s="174"/>
    </row>
    <row r="220" spans="4:4">
      <c r="D220" s="174"/>
    </row>
    <row r="221" spans="4:4">
      <c r="D221" s="174"/>
    </row>
    <row r="222" spans="4:4">
      <c r="D222" s="174"/>
    </row>
    <row r="223" spans="4:4">
      <c r="D223" s="174"/>
    </row>
    <row r="224" spans="4:4">
      <c r="D224" s="174"/>
    </row>
    <row r="225" spans="4:4">
      <c r="D225" s="174"/>
    </row>
    <row r="226" spans="4:4">
      <c r="D226" s="174"/>
    </row>
    <row r="227" spans="4:4">
      <c r="D227" s="174"/>
    </row>
    <row r="228" spans="4:4">
      <c r="D228" s="174"/>
    </row>
    <row r="229" spans="4:4">
      <c r="D229" s="174"/>
    </row>
    <row r="230" spans="4:4">
      <c r="D230" s="174"/>
    </row>
    <row r="231" spans="4:4">
      <c r="D231" s="174"/>
    </row>
    <row r="232" spans="4:4">
      <c r="D232" s="174"/>
    </row>
    <row r="233" spans="4:4">
      <c r="D233" s="174"/>
    </row>
    <row r="234" spans="4:4">
      <c r="D234" s="174"/>
    </row>
    <row r="235" spans="4:4">
      <c r="D235" s="174"/>
    </row>
    <row r="236" spans="4:4">
      <c r="D236" s="174"/>
    </row>
    <row r="237" spans="4:4">
      <c r="D237" s="174"/>
    </row>
    <row r="238" spans="4:4">
      <c r="D238" s="174"/>
    </row>
    <row r="239" spans="4:4">
      <c r="D239" s="174"/>
    </row>
    <row r="240" spans="4:4">
      <c r="D240" s="174"/>
    </row>
    <row r="241" spans="4:4">
      <c r="D241" s="174"/>
    </row>
    <row r="242" spans="4:4">
      <c r="D242" s="174"/>
    </row>
    <row r="243" spans="4:4">
      <c r="D243" s="174"/>
    </row>
    <row r="244" spans="4:4">
      <c r="D244" s="174"/>
    </row>
    <row r="245" spans="4:4">
      <c r="D245" s="174"/>
    </row>
    <row r="246" spans="4:4">
      <c r="D246" s="174"/>
    </row>
    <row r="247" spans="4:4">
      <c r="D247" s="174"/>
    </row>
    <row r="248" spans="4:4">
      <c r="D248" s="174"/>
    </row>
    <row r="249" spans="4:4">
      <c r="D249" s="174"/>
    </row>
    <row r="250" spans="4:4">
      <c r="D250" s="174"/>
    </row>
    <row r="251" spans="4:4">
      <c r="D251" s="174"/>
    </row>
    <row r="252" spans="4:4">
      <c r="D252" s="174"/>
    </row>
    <row r="253" spans="4:4">
      <c r="D253" s="174"/>
    </row>
    <row r="254" spans="4:4">
      <c r="D254" s="174"/>
    </row>
    <row r="255" spans="4:4">
      <c r="D255" s="174"/>
    </row>
    <row r="256" spans="4:4">
      <c r="D256" s="174"/>
    </row>
    <row r="257" spans="4:4">
      <c r="D257" s="174"/>
    </row>
    <row r="258" spans="4:4">
      <c r="D258" s="174"/>
    </row>
    <row r="259" spans="4:4">
      <c r="D259" s="174"/>
    </row>
    <row r="260" spans="4:4">
      <c r="D260" s="174"/>
    </row>
    <row r="261" spans="4:4">
      <c r="D261" s="174"/>
    </row>
    <row r="262" spans="4:4">
      <c r="D262" s="174"/>
    </row>
    <row r="263" spans="4:4">
      <c r="D263" s="174"/>
    </row>
    <row r="264" spans="4:4">
      <c r="D264" s="174"/>
    </row>
    <row r="265" spans="4:4">
      <c r="D265" s="174"/>
    </row>
    <row r="266" spans="4:4">
      <c r="D266" s="174"/>
    </row>
    <row r="267" spans="4:4">
      <c r="D267" s="174"/>
    </row>
    <row r="268" spans="4:4">
      <c r="D268" s="174"/>
    </row>
    <row r="269" spans="4:4">
      <c r="D269" s="174"/>
    </row>
    <row r="270" spans="4:4">
      <c r="D270" s="174"/>
    </row>
    <row r="271" spans="4:4">
      <c r="D271" s="174"/>
    </row>
    <row r="272" spans="4:4">
      <c r="D272" s="174"/>
    </row>
    <row r="273" spans="4:4">
      <c r="D273" s="174"/>
    </row>
    <row r="274" spans="4:4">
      <c r="D274" s="174"/>
    </row>
    <row r="275" spans="4:4">
      <c r="D275" s="174"/>
    </row>
    <row r="276" spans="4:4">
      <c r="D276" s="174"/>
    </row>
    <row r="277" spans="4:4">
      <c r="D277" s="174"/>
    </row>
    <row r="278" spans="4:4">
      <c r="D278" s="174"/>
    </row>
    <row r="279" spans="4:4">
      <c r="D279" s="174"/>
    </row>
    <row r="280" spans="4:4">
      <c r="D280" s="174"/>
    </row>
    <row r="281" spans="4:4">
      <c r="D281" s="174"/>
    </row>
    <row r="282" spans="4:4">
      <c r="D282" s="174"/>
    </row>
    <row r="283" spans="4:4">
      <c r="D283" s="174"/>
    </row>
    <row r="284" spans="4:4">
      <c r="D284" s="174"/>
    </row>
    <row r="285" spans="4:4">
      <c r="D285" s="174"/>
    </row>
    <row r="286" spans="4:4">
      <c r="D286" s="174"/>
    </row>
    <row r="287" spans="4:4">
      <c r="D287" s="174"/>
    </row>
    <row r="288" spans="4:4">
      <c r="D288" s="174"/>
    </row>
    <row r="289" spans="4:4">
      <c r="D289" s="174"/>
    </row>
    <row r="290" spans="4:4">
      <c r="D290" s="174"/>
    </row>
    <row r="291" spans="4:4">
      <c r="D291" s="174"/>
    </row>
    <row r="292" spans="4:4">
      <c r="D292" s="174"/>
    </row>
    <row r="293" spans="4:4">
      <c r="D293" s="174"/>
    </row>
    <row r="294" spans="4:4">
      <c r="D294" s="174"/>
    </row>
    <row r="295" spans="4:4">
      <c r="D295" s="174"/>
    </row>
    <row r="296" spans="4:4">
      <c r="D296" s="174"/>
    </row>
    <row r="297" spans="4:4">
      <c r="D297" s="174"/>
    </row>
    <row r="298" spans="4:4">
      <c r="D298" s="174"/>
    </row>
    <row r="299" spans="4:4">
      <c r="D299" s="174"/>
    </row>
    <row r="300" spans="4:4">
      <c r="D300" s="174"/>
    </row>
    <row r="301" spans="4:4">
      <c r="D301" s="174"/>
    </row>
    <row r="302" spans="4:4">
      <c r="D302" s="174"/>
    </row>
    <row r="303" spans="4:4">
      <c r="D303" s="174"/>
    </row>
    <row r="304" spans="4:4">
      <c r="D304" s="174"/>
    </row>
    <row r="305" spans="4:4">
      <c r="D305" s="174"/>
    </row>
    <row r="306" spans="4:4">
      <c r="D306" s="174"/>
    </row>
    <row r="307" spans="4:4">
      <c r="D307" s="174"/>
    </row>
    <row r="308" spans="4:4">
      <c r="D308" s="174"/>
    </row>
    <row r="309" spans="4:4">
      <c r="D309" s="174"/>
    </row>
    <row r="310" spans="4:4">
      <c r="D310" s="174"/>
    </row>
    <row r="311" spans="4:4">
      <c r="D311" s="174"/>
    </row>
    <row r="312" spans="4:4">
      <c r="D312" s="174"/>
    </row>
    <row r="313" spans="4:4">
      <c r="D313" s="174"/>
    </row>
    <row r="314" spans="4:4">
      <c r="D314" s="174"/>
    </row>
    <row r="315" spans="4:4">
      <c r="D315" s="174"/>
    </row>
    <row r="316" spans="4:4">
      <c r="D316" s="174"/>
    </row>
    <row r="317" spans="4:4">
      <c r="D317" s="174"/>
    </row>
    <row r="318" spans="4:4">
      <c r="D318" s="174"/>
    </row>
    <row r="319" spans="4:4">
      <c r="D319" s="174"/>
    </row>
    <row r="320" spans="4:4">
      <c r="D320" s="174"/>
    </row>
    <row r="321" spans="4:4">
      <c r="D321" s="174"/>
    </row>
    <row r="322" spans="4:4">
      <c r="D322" s="174"/>
    </row>
    <row r="323" spans="4:4">
      <c r="D323" s="174"/>
    </row>
    <row r="324" spans="4:4">
      <c r="D324" s="174"/>
    </row>
    <row r="325" spans="4:4">
      <c r="D325" s="174"/>
    </row>
    <row r="326" spans="4:4">
      <c r="D326" s="174"/>
    </row>
    <row r="327" spans="4:4">
      <c r="D327" s="174"/>
    </row>
    <row r="328" spans="4:4">
      <c r="D328" s="174"/>
    </row>
    <row r="329" spans="4:4">
      <c r="D329" s="174"/>
    </row>
    <row r="330" spans="4:4">
      <c r="D330" s="174"/>
    </row>
    <row r="331" spans="4:4">
      <c r="D331" s="174"/>
    </row>
    <row r="332" spans="4:4">
      <c r="D332" s="174"/>
    </row>
    <row r="333" spans="4:4">
      <c r="D333" s="174"/>
    </row>
    <row r="334" spans="4:4">
      <c r="D334" s="174"/>
    </row>
    <row r="335" spans="4:4">
      <c r="D335" s="174"/>
    </row>
    <row r="336" spans="4:4">
      <c r="D336" s="174"/>
    </row>
    <row r="337" spans="4:4">
      <c r="D337" s="174"/>
    </row>
    <row r="338" spans="4:4">
      <c r="D338" s="174"/>
    </row>
    <row r="339" spans="4:4">
      <c r="D339" s="174"/>
    </row>
    <row r="340" spans="4:4">
      <c r="D340" s="174"/>
    </row>
    <row r="341" spans="4:4">
      <c r="D341" s="174"/>
    </row>
    <row r="342" spans="4:4">
      <c r="D342" s="174"/>
    </row>
    <row r="343" spans="4:4">
      <c r="D343" s="174"/>
    </row>
    <row r="344" spans="4:4">
      <c r="D344" s="174"/>
    </row>
    <row r="345" spans="4:4">
      <c r="D345" s="174"/>
    </row>
    <row r="346" spans="4:4">
      <c r="D346" s="174"/>
    </row>
    <row r="347" spans="4:4">
      <c r="D347" s="174"/>
    </row>
    <row r="348" spans="4:4">
      <c r="D348" s="174"/>
    </row>
    <row r="349" spans="4:4">
      <c r="D349" s="174"/>
    </row>
    <row r="350" spans="4:4">
      <c r="D350" s="174"/>
    </row>
    <row r="351" spans="4:4">
      <c r="D351" s="174"/>
    </row>
    <row r="352" spans="4:4">
      <c r="D352" s="174"/>
    </row>
    <row r="353" spans="4:4">
      <c r="D353" s="174"/>
    </row>
    <row r="354" spans="4:4">
      <c r="D354" s="174"/>
    </row>
    <row r="355" spans="4:4">
      <c r="D355" s="174"/>
    </row>
    <row r="356" spans="4:4">
      <c r="D356" s="174"/>
    </row>
    <row r="357" spans="4:4">
      <c r="D357" s="174"/>
    </row>
    <row r="358" spans="4:4">
      <c r="D358" s="174"/>
    </row>
    <row r="359" spans="4:4">
      <c r="D359" s="174"/>
    </row>
    <row r="360" spans="4:4">
      <c r="D360" s="174"/>
    </row>
    <row r="361" spans="4:4">
      <c r="D361" s="174"/>
    </row>
    <row r="362" spans="4:4">
      <c r="D362" s="174"/>
    </row>
    <row r="363" spans="4:4">
      <c r="D363" s="174"/>
    </row>
    <row r="364" spans="4:4">
      <c r="D364" s="174"/>
    </row>
    <row r="365" spans="4:4">
      <c r="D365" s="174"/>
    </row>
    <row r="366" spans="4:4">
      <c r="D366" s="174"/>
    </row>
    <row r="367" spans="4:4">
      <c r="D367" s="174"/>
    </row>
    <row r="368" spans="4:4">
      <c r="D368" s="174"/>
    </row>
    <row r="369" spans="4:4">
      <c r="D369" s="174"/>
    </row>
    <row r="370" spans="4:4">
      <c r="D370" s="174"/>
    </row>
    <row r="371" spans="4:4">
      <c r="D371" s="174"/>
    </row>
    <row r="372" spans="4:4">
      <c r="D372" s="174"/>
    </row>
    <row r="373" spans="4:4">
      <c r="D373" s="174"/>
    </row>
    <row r="374" spans="4:4">
      <c r="D374" s="174"/>
    </row>
    <row r="375" spans="4:4">
      <c r="D375" s="174"/>
    </row>
    <row r="376" spans="4:4">
      <c r="D376" s="174"/>
    </row>
    <row r="377" spans="4:4">
      <c r="D377" s="174"/>
    </row>
    <row r="378" spans="4:4">
      <c r="D378" s="174"/>
    </row>
    <row r="379" spans="4:4">
      <c r="D379" s="174"/>
    </row>
    <row r="380" spans="4:4">
      <c r="D380" s="174"/>
    </row>
    <row r="381" spans="4:4">
      <c r="D381" s="174"/>
    </row>
    <row r="382" spans="4:4">
      <c r="D382" s="174"/>
    </row>
    <row r="383" spans="4:4">
      <c r="D383" s="174"/>
    </row>
    <row r="384" spans="4:4">
      <c r="D384" s="174"/>
    </row>
    <row r="385" spans="4:4">
      <c r="D385" s="174"/>
    </row>
    <row r="386" spans="4:4">
      <c r="D386" s="174"/>
    </row>
    <row r="387" spans="4:4">
      <c r="D387" s="174"/>
    </row>
    <row r="388" spans="4:4">
      <c r="D388" s="174"/>
    </row>
    <row r="389" spans="4:4">
      <c r="D389" s="174"/>
    </row>
    <row r="390" spans="4:4">
      <c r="D390" s="174"/>
    </row>
    <row r="391" spans="4:4">
      <c r="D391" s="174"/>
    </row>
    <row r="392" spans="4:4">
      <c r="D392" s="174"/>
    </row>
    <row r="393" spans="4:4">
      <c r="D393" s="174"/>
    </row>
    <row r="394" spans="4:4">
      <c r="D394" s="174"/>
    </row>
    <row r="395" spans="4:4">
      <c r="D395" s="174"/>
    </row>
    <row r="396" spans="4:4">
      <c r="D396" s="174"/>
    </row>
    <row r="397" spans="4:4">
      <c r="D397" s="174"/>
    </row>
    <row r="398" spans="4:4">
      <c r="D398" s="174"/>
    </row>
    <row r="399" spans="4:4">
      <c r="D399" s="174"/>
    </row>
    <row r="400" spans="4:4">
      <c r="D400" s="174"/>
    </row>
    <row r="401" spans="4:4">
      <c r="D401" s="174"/>
    </row>
    <row r="402" spans="4:4">
      <c r="D402" s="174"/>
    </row>
    <row r="403" spans="4:4">
      <c r="D403" s="174"/>
    </row>
    <row r="404" spans="4:4">
      <c r="D404" s="174"/>
    </row>
    <row r="405" spans="4:4">
      <c r="D405" s="174"/>
    </row>
    <row r="406" spans="4:4">
      <c r="D406" s="174"/>
    </row>
    <row r="407" spans="4:4">
      <c r="D407" s="174"/>
    </row>
    <row r="408" spans="4:4">
      <c r="D408" s="174"/>
    </row>
    <row r="409" spans="4:4">
      <c r="D409" s="174"/>
    </row>
    <row r="410" spans="4:4">
      <c r="D410" s="174"/>
    </row>
    <row r="411" spans="4:4">
      <c r="D411" s="174"/>
    </row>
    <row r="412" spans="4:4">
      <c r="D412" s="174"/>
    </row>
    <row r="413" spans="4:4">
      <c r="D413" s="174"/>
    </row>
    <row r="414" spans="4:4">
      <c r="D414" s="174"/>
    </row>
    <row r="415" spans="4:4">
      <c r="D415" s="174"/>
    </row>
    <row r="416" spans="4:4">
      <c r="D416" s="174"/>
    </row>
    <row r="417" spans="4:4">
      <c r="D417" s="174"/>
    </row>
    <row r="418" spans="4:4">
      <c r="D418" s="174"/>
    </row>
    <row r="419" spans="4:4">
      <c r="D419" s="174"/>
    </row>
    <row r="420" spans="4:4">
      <c r="D420" s="174"/>
    </row>
    <row r="421" spans="4:4">
      <c r="D421" s="174"/>
    </row>
    <row r="422" spans="4:4">
      <c r="D422" s="174"/>
    </row>
    <row r="423" spans="4:4">
      <c r="D423" s="174"/>
    </row>
    <row r="424" spans="4:4">
      <c r="D424" s="174"/>
    </row>
    <row r="425" spans="4:4">
      <c r="D425" s="174"/>
    </row>
    <row r="426" spans="4:4">
      <c r="D426" s="174"/>
    </row>
    <row r="427" spans="4:4">
      <c r="D427" s="174"/>
    </row>
    <row r="428" spans="4:4">
      <c r="D428" s="174"/>
    </row>
    <row r="429" spans="4:4">
      <c r="D429" s="174"/>
    </row>
    <row r="430" spans="4:4">
      <c r="D430" s="174"/>
    </row>
    <row r="431" spans="4:4">
      <c r="D431" s="174"/>
    </row>
    <row r="432" spans="4:4">
      <c r="D432" s="174"/>
    </row>
    <row r="433" spans="4:4">
      <c r="D433" s="174"/>
    </row>
    <row r="434" spans="4:4">
      <c r="D434" s="174"/>
    </row>
    <row r="435" spans="4:4">
      <c r="D435" s="174"/>
    </row>
    <row r="436" spans="4:4">
      <c r="D436" s="174"/>
    </row>
    <row r="437" spans="4:4">
      <c r="D437" s="174"/>
    </row>
    <row r="438" spans="4:4">
      <c r="D438" s="174"/>
    </row>
    <row r="439" spans="4:4">
      <c r="D439" s="174"/>
    </row>
    <row r="440" spans="4:4">
      <c r="D440" s="174"/>
    </row>
    <row r="441" spans="4:4">
      <c r="D441" s="174"/>
    </row>
    <row r="442" spans="4:4">
      <c r="D442" s="174"/>
    </row>
    <row r="443" spans="4:4">
      <c r="D443" s="174"/>
    </row>
    <row r="444" spans="4:4">
      <c r="D444" s="174"/>
    </row>
    <row r="445" spans="4:4">
      <c r="D445" s="174"/>
    </row>
    <row r="446" spans="4:4">
      <c r="D446" s="174"/>
    </row>
    <row r="447" spans="4:4">
      <c r="D447" s="174"/>
    </row>
    <row r="448" spans="4:4">
      <c r="D448" s="174"/>
    </row>
    <row r="449" spans="4:4">
      <c r="D449" s="174"/>
    </row>
    <row r="450" spans="4:4">
      <c r="D450" s="174"/>
    </row>
    <row r="451" spans="4:4">
      <c r="D451" s="174"/>
    </row>
    <row r="452" spans="4:4">
      <c r="D452" s="174"/>
    </row>
    <row r="453" spans="4:4">
      <c r="D453" s="174"/>
    </row>
    <row r="454" spans="4:4">
      <c r="D454" s="174"/>
    </row>
    <row r="455" spans="4:4">
      <c r="D455" s="174"/>
    </row>
    <row r="456" spans="4:4">
      <c r="D456" s="174"/>
    </row>
    <row r="457" spans="4:4">
      <c r="D457" s="174"/>
    </row>
    <row r="458" spans="4:4">
      <c r="D458" s="174"/>
    </row>
    <row r="459" spans="4:4">
      <c r="D459" s="174"/>
    </row>
    <row r="460" spans="4:4">
      <c r="D460" s="174"/>
    </row>
    <row r="461" spans="4:4">
      <c r="D461" s="174"/>
    </row>
    <row r="462" spans="4:4">
      <c r="D462" s="174"/>
    </row>
    <row r="463" spans="4:4">
      <c r="D463" s="174"/>
    </row>
    <row r="464" spans="4:4">
      <c r="D464" s="174"/>
    </row>
    <row r="465" spans="4:4">
      <c r="D465" s="174"/>
    </row>
    <row r="466" spans="4:4">
      <c r="D466" s="174"/>
    </row>
    <row r="467" spans="4:4">
      <c r="D467" s="174"/>
    </row>
    <row r="468" spans="4:4">
      <c r="D468" s="174"/>
    </row>
    <row r="469" spans="4:4">
      <c r="D469" s="174"/>
    </row>
    <row r="470" spans="4:4">
      <c r="D470" s="174"/>
    </row>
    <row r="471" spans="4:4">
      <c r="D471" s="174"/>
    </row>
    <row r="472" spans="4:4">
      <c r="D472" s="174"/>
    </row>
    <row r="473" spans="4:4">
      <c r="D473" s="174"/>
    </row>
    <row r="474" spans="4:4">
      <c r="D474" s="174"/>
    </row>
    <row r="475" spans="4:4">
      <c r="D475" s="174"/>
    </row>
    <row r="476" spans="4:4">
      <c r="D476" s="174"/>
    </row>
    <row r="477" spans="4:4">
      <c r="D477" s="174"/>
    </row>
    <row r="478" spans="4:4">
      <c r="D478" s="174"/>
    </row>
    <row r="479" spans="4:4">
      <c r="D479" s="174"/>
    </row>
    <row r="480" spans="4:4">
      <c r="D480" s="174"/>
    </row>
    <row r="481" spans="4:4">
      <c r="D481" s="174"/>
    </row>
    <row r="482" spans="4:4">
      <c r="D482" s="174"/>
    </row>
    <row r="483" spans="4:4">
      <c r="D483" s="174"/>
    </row>
    <row r="484" spans="4:4">
      <c r="D484" s="174"/>
    </row>
    <row r="485" spans="4:4">
      <c r="D485" s="174"/>
    </row>
    <row r="486" spans="4:4">
      <c r="D486" s="174"/>
    </row>
    <row r="487" spans="4:4">
      <c r="D487" s="174"/>
    </row>
    <row r="488" spans="4:4">
      <c r="D488" s="174"/>
    </row>
    <row r="489" spans="4:4">
      <c r="D489" s="174"/>
    </row>
    <row r="490" spans="4:4">
      <c r="D490" s="174"/>
    </row>
    <row r="491" spans="4:4">
      <c r="D491" s="174"/>
    </row>
    <row r="492" spans="4:4">
      <c r="D492" s="174"/>
    </row>
    <row r="493" spans="4:4">
      <c r="D493" s="174"/>
    </row>
    <row r="494" spans="4:4">
      <c r="D494" s="174"/>
    </row>
    <row r="495" spans="4:4">
      <c r="D495" s="174"/>
    </row>
    <row r="496" spans="4:4">
      <c r="D496" s="174"/>
    </row>
    <row r="497" spans="4:4">
      <c r="D497" s="174"/>
    </row>
    <row r="498" spans="4:4">
      <c r="D498" s="174"/>
    </row>
    <row r="499" spans="4:4">
      <c r="D499" s="174"/>
    </row>
    <row r="500" spans="4:4">
      <c r="D500" s="174"/>
    </row>
    <row r="501" spans="4:4">
      <c r="D501" s="174"/>
    </row>
    <row r="502" spans="4:4">
      <c r="D502" s="174"/>
    </row>
    <row r="503" spans="4:4">
      <c r="D503" s="174"/>
    </row>
    <row r="504" spans="4:4">
      <c r="D504" s="174"/>
    </row>
    <row r="505" spans="4:4">
      <c r="D505" s="174"/>
    </row>
    <row r="506" spans="4:4">
      <c r="D506" s="174"/>
    </row>
    <row r="507" spans="4:4">
      <c r="D507" s="174"/>
    </row>
    <row r="508" spans="4:4">
      <c r="D508" s="174"/>
    </row>
    <row r="509" spans="4:4">
      <c r="D509" s="174"/>
    </row>
    <row r="510" spans="4:4">
      <c r="D510" s="174"/>
    </row>
    <row r="511" spans="4:4">
      <c r="D511" s="174"/>
    </row>
    <row r="512" spans="4:4">
      <c r="D512" s="174"/>
    </row>
    <row r="513" spans="4:4">
      <c r="D513" s="174"/>
    </row>
    <row r="514" spans="4:4">
      <c r="D514" s="174"/>
    </row>
    <row r="515" spans="4:4">
      <c r="D515" s="174"/>
    </row>
    <row r="516" spans="4:4">
      <c r="D516" s="174"/>
    </row>
    <row r="517" spans="4:4">
      <c r="D517" s="174"/>
    </row>
    <row r="518" spans="4:4">
      <c r="D518" s="174"/>
    </row>
    <row r="519" spans="4:4">
      <c r="D519" s="174"/>
    </row>
    <row r="520" spans="4:4">
      <c r="D520" s="174"/>
    </row>
    <row r="521" spans="4:4">
      <c r="D521" s="174"/>
    </row>
    <row r="522" spans="4:4">
      <c r="D522" s="174"/>
    </row>
    <row r="523" spans="4:4">
      <c r="D523" s="174"/>
    </row>
    <row r="524" spans="4:4">
      <c r="D524" s="174"/>
    </row>
    <row r="525" spans="4:4">
      <c r="D525" s="174"/>
    </row>
    <row r="526" spans="4:4">
      <c r="D526" s="174"/>
    </row>
    <row r="527" spans="4:4">
      <c r="D527" s="174"/>
    </row>
    <row r="528" spans="4:4">
      <c r="D528" s="174"/>
    </row>
    <row r="529" spans="4:4">
      <c r="D529" s="174"/>
    </row>
    <row r="530" spans="4:4">
      <c r="D530" s="174"/>
    </row>
    <row r="531" spans="4:4">
      <c r="D531" s="174"/>
    </row>
    <row r="532" spans="4:4">
      <c r="D532" s="174"/>
    </row>
    <row r="533" spans="4:4">
      <c r="D533" s="174"/>
    </row>
    <row r="534" spans="4:4">
      <c r="D534" s="174"/>
    </row>
    <row r="535" spans="4:4">
      <c r="D535" s="174"/>
    </row>
    <row r="536" spans="4:4">
      <c r="D536" s="174"/>
    </row>
    <row r="537" spans="4:4">
      <c r="D537" s="174"/>
    </row>
    <row r="538" spans="4:4">
      <c r="D538" s="174"/>
    </row>
    <row r="539" spans="4:4">
      <c r="D539" s="174"/>
    </row>
    <row r="540" spans="4:4">
      <c r="D540" s="174"/>
    </row>
    <row r="541" spans="4:4">
      <c r="D541" s="174"/>
    </row>
    <row r="542" spans="4:4">
      <c r="D542" s="174"/>
    </row>
    <row r="543" spans="4:4">
      <c r="D543" s="174"/>
    </row>
    <row r="544" spans="4:4">
      <c r="D544" s="174"/>
    </row>
    <row r="545" spans="4:4">
      <c r="D545" s="174"/>
    </row>
    <row r="546" spans="4:4">
      <c r="D546" s="174"/>
    </row>
    <row r="547" spans="4:4">
      <c r="D547" s="174"/>
    </row>
    <row r="548" spans="4:4">
      <c r="D548" s="174"/>
    </row>
    <row r="549" spans="4:4">
      <c r="D549" s="174"/>
    </row>
    <row r="550" spans="4:4">
      <c r="D550" s="174"/>
    </row>
    <row r="551" spans="4:4">
      <c r="D551" s="174"/>
    </row>
    <row r="552" spans="4:4">
      <c r="D552" s="174"/>
    </row>
    <row r="553" spans="4:4">
      <c r="D553" s="174"/>
    </row>
    <row r="554" spans="4:4">
      <c r="D554" s="174"/>
    </row>
    <row r="555" spans="4:4">
      <c r="D555" s="174"/>
    </row>
    <row r="556" spans="4:4">
      <c r="D556" s="174"/>
    </row>
    <row r="557" spans="4:4">
      <c r="D557" s="174"/>
    </row>
    <row r="558" spans="4:4">
      <c r="D558" s="174"/>
    </row>
    <row r="559" spans="4:4">
      <c r="D559" s="174"/>
    </row>
    <row r="560" spans="4:4">
      <c r="D560" s="174"/>
    </row>
    <row r="561" spans="4:4">
      <c r="D561" s="174"/>
    </row>
    <row r="562" spans="4:4">
      <c r="D562" s="174"/>
    </row>
    <row r="563" spans="4:4">
      <c r="D563" s="174"/>
    </row>
    <row r="564" spans="4:4">
      <c r="D564" s="174"/>
    </row>
    <row r="565" spans="4:4">
      <c r="D565" s="174"/>
    </row>
    <row r="566" spans="4:4">
      <c r="D566" s="174"/>
    </row>
    <row r="567" spans="4:4">
      <c r="D567" s="174"/>
    </row>
    <row r="568" spans="4:4">
      <c r="D568" s="174"/>
    </row>
    <row r="569" spans="4:4">
      <c r="D569" s="174"/>
    </row>
    <row r="570" spans="4:4">
      <c r="D570" s="174"/>
    </row>
    <row r="571" spans="4:4">
      <c r="D571" s="174"/>
    </row>
    <row r="572" spans="4:4">
      <c r="D572" s="174"/>
    </row>
    <row r="573" spans="4:4">
      <c r="D573" s="174"/>
    </row>
    <row r="574" spans="4:4">
      <c r="D574" s="174"/>
    </row>
    <row r="575" spans="4:4">
      <c r="D575" s="174"/>
    </row>
    <row r="576" spans="4:4">
      <c r="D576" s="174"/>
    </row>
    <row r="577" spans="4:4">
      <c r="D577" s="174"/>
    </row>
    <row r="578" spans="4:4">
      <c r="D578" s="174"/>
    </row>
    <row r="579" spans="4:4">
      <c r="D579" s="174"/>
    </row>
    <row r="580" spans="4:4">
      <c r="D580" s="174"/>
    </row>
    <row r="581" spans="4:4">
      <c r="D581" s="174"/>
    </row>
    <row r="582" spans="4:4">
      <c r="D582" s="174"/>
    </row>
    <row r="583" spans="4:4">
      <c r="D583" s="174"/>
    </row>
    <row r="584" spans="4:4">
      <c r="D584" s="174"/>
    </row>
    <row r="585" spans="4:4">
      <c r="D585" s="174"/>
    </row>
    <row r="586" spans="4:4">
      <c r="D586" s="174"/>
    </row>
    <row r="587" spans="4:4">
      <c r="D587" s="174"/>
    </row>
    <row r="588" spans="4:4">
      <c r="D588" s="174"/>
    </row>
    <row r="589" spans="4:4">
      <c r="D589" s="174"/>
    </row>
    <row r="590" spans="4:4">
      <c r="D590" s="174"/>
    </row>
    <row r="591" spans="4:4">
      <c r="D591" s="174"/>
    </row>
    <row r="592" spans="4:4">
      <c r="D592" s="174"/>
    </row>
    <row r="593" spans="4:4">
      <c r="D593" s="174"/>
    </row>
    <row r="594" spans="4:4">
      <c r="D594" s="174"/>
    </row>
    <row r="595" spans="4:4">
      <c r="D595" s="174"/>
    </row>
    <row r="596" spans="4:4">
      <c r="D596" s="174"/>
    </row>
    <row r="597" spans="4:4">
      <c r="D597" s="174"/>
    </row>
    <row r="598" spans="4:4">
      <c r="D598" s="174"/>
    </row>
    <row r="599" spans="4:4">
      <c r="D599" s="174"/>
    </row>
    <row r="600" spans="4:4">
      <c r="D600" s="174"/>
    </row>
    <row r="601" spans="4:4">
      <c r="D601" s="174"/>
    </row>
    <row r="602" spans="4:4">
      <c r="D602" s="174"/>
    </row>
    <row r="603" spans="4:4">
      <c r="D603" s="174"/>
    </row>
    <row r="604" spans="4:4">
      <c r="D604" s="174"/>
    </row>
    <row r="605" spans="4:4">
      <c r="D605" s="174"/>
    </row>
    <row r="606" spans="4:4">
      <c r="D606" s="174"/>
    </row>
    <row r="607" spans="4:4">
      <c r="D607" s="174"/>
    </row>
    <row r="608" spans="4:4">
      <c r="D608" s="174"/>
    </row>
    <row r="609" spans="4:4">
      <c r="D609" s="174"/>
    </row>
    <row r="610" spans="4:4">
      <c r="D610" s="174"/>
    </row>
    <row r="611" spans="4:4">
      <c r="D611" s="174"/>
    </row>
    <row r="612" spans="4:4">
      <c r="D612" s="174"/>
    </row>
    <row r="613" spans="4:4">
      <c r="D613" s="174"/>
    </row>
    <row r="614" spans="4:4">
      <c r="D614" s="174"/>
    </row>
    <row r="615" spans="4:4">
      <c r="D615" s="174"/>
    </row>
    <row r="616" spans="4:4">
      <c r="D616" s="174"/>
    </row>
    <row r="617" spans="4:4">
      <c r="D617" s="174"/>
    </row>
    <row r="618" spans="4:4">
      <c r="D618" s="174"/>
    </row>
    <row r="619" spans="4:4">
      <c r="D619" s="174"/>
    </row>
    <row r="620" spans="4:4">
      <c r="D620" s="174"/>
    </row>
    <row r="621" spans="4:4">
      <c r="D621" s="174"/>
    </row>
    <row r="622" spans="4:4">
      <c r="D622" s="174"/>
    </row>
    <row r="623" spans="4:4">
      <c r="D623" s="174"/>
    </row>
    <row r="624" spans="4:4">
      <c r="D624" s="174"/>
    </row>
    <row r="625" spans="4:4">
      <c r="D625" s="174"/>
    </row>
    <row r="626" spans="4:4">
      <c r="D626" s="174"/>
    </row>
    <row r="627" spans="4:4">
      <c r="D627" s="174"/>
    </row>
    <row r="628" spans="4:4">
      <c r="D628" s="174"/>
    </row>
    <row r="629" spans="4:4">
      <c r="D629" s="174"/>
    </row>
    <row r="630" spans="4:4">
      <c r="D630" s="174"/>
    </row>
    <row r="631" spans="4:4">
      <c r="D631" s="174"/>
    </row>
    <row r="632" spans="4:4">
      <c r="D632" s="174"/>
    </row>
    <row r="633" spans="4:4">
      <c r="D633" s="174"/>
    </row>
    <row r="634" spans="4:4">
      <c r="D634" s="174"/>
    </row>
    <row r="635" spans="4:4">
      <c r="D635" s="174"/>
    </row>
    <row r="636" spans="4:4">
      <c r="D636" s="174"/>
    </row>
    <row r="637" spans="4:4">
      <c r="D637" s="174"/>
    </row>
    <row r="638" spans="4:4">
      <c r="D638" s="174"/>
    </row>
    <row r="639" spans="4:4">
      <c r="D639" s="174"/>
    </row>
    <row r="640" spans="4:4">
      <c r="D640" s="174"/>
    </row>
    <row r="641" spans="4:4">
      <c r="D641" s="174"/>
    </row>
    <row r="642" spans="4:4">
      <c r="D642" s="174"/>
    </row>
    <row r="643" spans="4:4">
      <c r="D643" s="174"/>
    </row>
    <row r="644" spans="4:4">
      <c r="D644" s="174"/>
    </row>
    <row r="645" spans="4:4">
      <c r="D645" s="174"/>
    </row>
    <row r="646" spans="4:4">
      <c r="D646" s="174"/>
    </row>
    <row r="647" spans="4:4">
      <c r="D647" s="174"/>
    </row>
    <row r="648" spans="4:4">
      <c r="D648" s="174"/>
    </row>
    <row r="649" spans="4:4">
      <c r="D649" s="174"/>
    </row>
    <row r="650" spans="4:4">
      <c r="D650" s="174"/>
    </row>
    <row r="651" spans="4:4">
      <c r="D651" s="174"/>
    </row>
    <row r="652" spans="4:4">
      <c r="D652" s="174"/>
    </row>
    <row r="653" spans="4:4">
      <c r="D653" s="174"/>
    </row>
    <row r="654" spans="4:4">
      <c r="D654" s="174"/>
    </row>
    <row r="655" spans="4:4">
      <c r="D655" s="174"/>
    </row>
    <row r="656" spans="4:4">
      <c r="D656" s="174"/>
    </row>
    <row r="657" spans="4:4">
      <c r="D657" s="174"/>
    </row>
    <row r="658" spans="4:4">
      <c r="D658" s="174"/>
    </row>
    <row r="659" spans="4:4">
      <c r="D659" s="174"/>
    </row>
    <row r="660" spans="4:4">
      <c r="D660" s="174"/>
    </row>
    <row r="661" spans="4:4">
      <c r="D661" s="174"/>
    </row>
    <row r="662" spans="4:4">
      <c r="D662" s="174"/>
    </row>
    <row r="663" spans="4:4">
      <c r="D663" s="174"/>
    </row>
    <row r="664" spans="4:4">
      <c r="D664" s="174"/>
    </row>
    <row r="665" spans="4:4">
      <c r="D665" s="174"/>
    </row>
    <row r="666" spans="4:4">
      <c r="D666" s="174"/>
    </row>
    <row r="667" spans="4:4">
      <c r="D667" s="174"/>
    </row>
    <row r="668" spans="4:4">
      <c r="D668" s="174"/>
    </row>
    <row r="669" spans="4:4">
      <c r="D669" s="174"/>
    </row>
    <row r="670" spans="4:4">
      <c r="D670" s="174"/>
    </row>
    <row r="671" spans="4:4">
      <c r="D671" s="174"/>
    </row>
    <row r="672" spans="4:4">
      <c r="D672" s="174"/>
    </row>
    <row r="673" spans="4:4">
      <c r="D673" s="174"/>
    </row>
    <row r="674" spans="4:4">
      <c r="D674" s="174"/>
    </row>
    <row r="675" spans="4:4">
      <c r="D675" s="174"/>
    </row>
    <row r="676" spans="4:4">
      <c r="D676" s="174"/>
    </row>
    <row r="677" spans="4:4">
      <c r="D677" s="174"/>
    </row>
    <row r="678" spans="4:4">
      <c r="D678" s="174"/>
    </row>
    <row r="679" spans="4:4">
      <c r="D679" s="174"/>
    </row>
    <row r="680" spans="4:4">
      <c r="D680" s="174"/>
    </row>
    <row r="681" spans="4:4">
      <c r="D681" s="174"/>
    </row>
    <row r="682" spans="4:4">
      <c r="D682" s="174"/>
    </row>
    <row r="683" spans="4:4">
      <c r="D683" s="174"/>
    </row>
    <row r="684" spans="4:4">
      <c r="D684" s="174"/>
    </row>
    <row r="685" spans="4:4">
      <c r="D685" s="174"/>
    </row>
    <row r="686" spans="4:4">
      <c r="D686" s="174"/>
    </row>
    <row r="687" spans="4:4">
      <c r="D687" s="174"/>
    </row>
    <row r="688" spans="4:4">
      <c r="D688" s="174"/>
    </row>
    <row r="689" spans="4:4">
      <c r="D689" s="174"/>
    </row>
    <row r="690" spans="4:4">
      <c r="D690" s="174"/>
    </row>
    <row r="691" spans="4:4">
      <c r="D691" s="174"/>
    </row>
    <row r="692" spans="4:4">
      <c r="D692" s="174"/>
    </row>
    <row r="693" spans="4:4">
      <c r="D693" s="174"/>
    </row>
    <row r="694" spans="4:4">
      <c r="D694" s="174"/>
    </row>
    <row r="695" spans="4:4">
      <c r="D695" s="174"/>
    </row>
    <row r="696" spans="4:4">
      <c r="D696" s="174"/>
    </row>
    <row r="697" spans="4:4">
      <c r="D697" s="174"/>
    </row>
    <row r="698" spans="4:4">
      <c r="D698" s="174"/>
    </row>
    <row r="699" spans="4:4">
      <c r="D699" s="174"/>
    </row>
    <row r="700" spans="4:4">
      <c r="D700" s="174"/>
    </row>
    <row r="701" spans="4:4">
      <c r="D701" s="174"/>
    </row>
    <row r="702" spans="4:4">
      <c r="D702" s="174"/>
    </row>
    <row r="703" spans="4:4">
      <c r="D703" s="174"/>
    </row>
    <row r="704" spans="4:4">
      <c r="D704" s="174"/>
    </row>
    <row r="705" spans="4:4">
      <c r="D705" s="174"/>
    </row>
    <row r="706" spans="4:4">
      <c r="D706" s="174"/>
    </row>
    <row r="707" spans="4:4">
      <c r="D707" s="174"/>
    </row>
    <row r="708" spans="4:4">
      <c r="D708" s="174"/>
    </row>
    <row r="709" spans="4:4">
      <c r="D709" s="174"/>
    </row>
    <row r="710" spans="4:4">
      <c r="D710" s="174"/>
    </row>
    <row r="711" spans="4:4">
      <c r="D711" s="174"/>
    </row>
    <row r="712" spans="4:4">
      <c r="D712" s="174"/>
    </row>
    <row r="713" spans="4:4">
      <c r="D713" s="174"/>
    </row>
    <row r="714" spans="4:4">
      <c r="D714" s="174"/>
    </row>
    <row r="715" spans="4:4">
      <c r="D715" s="174"/>
    </row>
    <row r="716" spans="4:4">
      <c r="D716" s="174"/>
    </row>
    <row r="717" spans="4:4">
      <c r="D717" s="174"/>
    </row>
    <row r="718" spans="4:4">
      <c r="D718" s="174"/>
    </row>
    <row r="719" spans="4:4">
      <c r="D719" s="174"/>
    </row>
    <row r="720" spans="4:4">
      <c r="D720" s="174"/>
    </row>
    <row r="721" spans="4:4">
      <c r="D721" s="174"/>
    </row>
    <row r="722" spans="4:4">
      <c r="D722" s="174"/>
    </row>
    <row r="723" spans="4:4">
      <c r="D723" s="174"/>
    </row>
    <row r="724" spans="4:4">
      <c r="D724" s="174"/>
    </row>
    <row r="725" spans="4:4">
      <c r="D725" s="174"/>
    </row>
    <row r="726" spans="4:4">
      <c r="D726" s="174"/>
    </row>
    <row r="727" spans="4:4">
      <c r="D727" s="174"/>
    </row>
    <row r="728" spans="4:4">
      <c r="D728" s="174"/>
    </row>
    <row r="729" spans="4:4">
      <c r="D729" s="174"/>
    </row>
    <row r="730" spans="4:4">
      <c r="D730" s="174"/>
    </row>
    <row r="731" spans="4:4">
      <c r="D731" s="174"/>
    </row>
    <row r="732" spans="4:4">
      <c r="D732" s="174"/>
    </row>
    <row r="733" spans="4:4">
      <c r="D733" s="174"/>
    </row>
    <row r="734" spans="4:4">
      <c r="D734" s="174"/>
    </row>
    <row r="735" spans="4:4">
      <c r="D735" s="174"/>
    </row>
    <row r="736" spans="4:4">
      <c r="D736" s="174"/>
    </row>
    <row r="737" spans="4:4">
      <c r="D737" s="174"/>
    </row>
    <row r="738" spans="4:4">
      <c r="D738" s="174"/>
    </row>
    <row r="739" spans="4:4">
      <c r="D739" s="174"/>
    </row>
    <row r="740" spans="4:4">
      <c r="D740" s="174"/>
    </row>
    <row r="741" spans="4:4">
      <c r="D741" s="174"/>
    </row>
    <row r="742" spans="4:4">
      <c r="D742" s="174"/>
    </row>
    <row r="743" spans="4:4">
      <c r="D743" s="174"/>
    </row>
    <row r="744" spans="4:4">
      <c r="D744" s="174"/>
    </row>
    <row r="745" spans="4:4">
      <c r="D745" s="174"/>
    </row>
    <row r="746" spans="4:4">
      <c r="D746" s="174"/>
    </row>
    <row r="747" spans="4:4">
      <c r="D747" s="174"/>
    </row>
    <row r="748" spans="4:4">
      <c r="D748" s="174"/>
    </row>
    <row r="749" spans="4:4">
      <c r="D749" s="174"/>
    </row>
    <row r="750" spans="4:4">
      <c r="D750" s="174"/>
    </row>
    <row r="751" spans="4:4">
      <c r="D751" s="174"/>
    </row>
    <row r="752" spans="4:4">
      <c r="D752" s="174"/>
    </row>
    <row r="753" spans="4:4">
      <c r="D753" s="174"/>
    </row>
    <row r="754" spans="4:4">
      <c r="D754" s="174"/>
    </row>
    <row r="755" spans="4:4">
      <c r="D755" s="174"/>
    </row>
    <row r="756" spans="4:4">
      <c r="D756" s="174"/>
    </row>
    <row r="757" spans="4:4">
      <c r="D757" s="174"/>
    </row>
    <row r="758" spans="4:4">
      <c r="D758" s="174"/>
    </row>
    <row r="759" spans="4:4">
      <c r="D759" s="174"/>
    </row>
    <row r="760" spans="4:4">
      <c r="D760" s="174"/>
    </row>
    <row r="761" spans="4:4">
      <c r="D761" s="174"/>
    </row>
    <row r="762" spans="4:4">
      <c r="D762" s="174"/>
    </row>
    <row r="763" spans="4:4">
      <c r="D763" s="174"/>
    </row>
    <row r="764" spans="4:4">
      <c r="D764" s="174"/>
    </row>
    <row r="765" spans="4:4">
      <c r="D765" s="174"/>
    </row>
    <row r="766" spans="4:4">
      <c r="D766" s="174"/>
    </row>
    <row r="767" spans="4:4">
      <c r="D767" s="174"/>
    </row>
    <row r="768" spans="4:4">
      <c r="D768" s="174"/>
    </row>
    <row r="769" spans="4:4">
      <c r="D769" s="174"/>
    </row>
    <row r="770" spans="4:4">
      <c r="D770" s="174"/>
    </row>
    <row r="771" spans="4:4">
      <c r="D771" s="174"/>
    </row>
    <row r="772" spans="4:4">
      <c r="D772" s="174"/>
    </row>
    <row r="773" spans="4:4">
      <c r="D773" s="174"/>
    </row>
    <row r="774" spans="4:4">
      <c r="D774" s="174"/>
    </row>
    <row r="775" spans="4:4">
      <c r="D775" s="174"/>
    </row>
    <row r="776" spans="4:4">
      <c r="D776" s="174"/>
    </row>
    <row r="777" spans="4:4">
      <c r="D777" s="174"/>
    </row>
    <row r="778" spans="4:4">
      <c r="D778" s="174"/>
    </row>
    <row r="779" spans="4:4">
      <c r="D779" s="174"/>
    </row>
    <row r="780" spans="4:4">
      <c r="D780" s="174"/>
    </row>
    <row r="781" spans="4:4">
      <c r="D781" s="174"/>
    </row>
    <row r="782" spans="4:4">
      <c r="D782" s="174"/>
    </row>
    <row r="783" spans="4:4">
      <c r="D783" s="174"/>
    </row>
    <row r="784" spans="4:4">
      <c r="D784" s="174"/>
    </row>
    <row r="785" spans="4:4">
      <c r="D785" s="174"/>
    </row>
    <row r="786" spans="4:4">
      <c r="D786" s="174"/>
    </row>
    <row r="787" spans="4:4">
      <c r="D787" s="174"/>
    </row>
    <row r="788" spans="4:4">
      <c r="D788" s="174"/>
    </row>
    <row r="789" spans="4:4">
      <c r="D789" s="174"/>
    </row>
    <row r="790" spans="4:4">
      <c r="D790" s="174"/>
    </row>
    <row r="791" spans="4:4">
      <c r="D791" s="174"/>
    </row>
    <row r="792" spans="4:4">
      <c r="D792" s="174"/>
    </row>
    <row r="793" spans="4:4">
      <c r="D793" s="174"/>
    </row>
    <row r="794" spans="4:4">
      <c r="D794" s="174"/>
    </row>
    <row r="795" spans="4:4">
      <c r="D795" s="174"/>
    </row>
    <row r="796" spans="4:4">
      <c r="D796" s="174"/>
    </row>
    <row r="797" spans="4:4">
      <c r="D797" s="174"/>
    </row>
    <row r="798" spans="4:4">
      <c r="D798" s="174"/>
    </row>
    <row r="799" spans="4:4">
      <c r="D799" s="174"/>
    </row>
    <row r="800" spans="4:4">
      <c r="D800" s="174"/>
    </row>
    <row r="801" spans="4:4">
      <c r="D801" s="174"/>
    </row>
    <row r="802" spans="4:4">
      <c r="D802" s="174"/>
    </row>
    <row r="803" spans="4:4">
      <c r="D803" s="174"/>
    </row>
    <row r="804" spans="4:4">
      <c r="D804" s="174"/>
    </row>
    <row r="805" spans="4:4">
      <c r="D805" s="174"/>
    </row>
    <row r="806" spans="4:4">
      <c r="D806" s="174"/>
    </row>
    <row r="807" spans="4:4">
      <c r="D807" s="174"/>
    </row>
    <row r="808" spans="4:4">
      <c r="D808" s="174"/>
    </row>
    <row r="809" spans="4:4">
      <c r="D809" s="174"/>
    </row>
    <row r="810" spans="4:4">
      <c r="D810" s="174"/>
    </row>
    <row r="811" spans="4:4">
      <c r="D811" s="174"/>
    </row>
    <row r="812" spans="4:4">
      <c r="D812" s="174"/>
    </row>
    <row r="813" spans="4:4">
      <c r="D813" s="174"/>
    </row>
    <row r="814" spans="4:4">
      <c r="D814" s="174"/>
    </row>
    <row r="815" spans="4:4">
      <c r="D815" s="174"/>
    </row>
    <row r="816" spans="4:4">
      <c r="D816" s="174"/>
    </row>
    <row r="817" spans="4:4">
      <c r="D817" s="174"/>
    </row>
    <row r="818" spans="4:4">
      <c r="D818" s="174"/>
    </row>
    <row r="819" spans="4:4">
      <c r="D819" s="174"/>
    </row>
    <row r="820" spans="4:4">
      <c r="D820" s="174"/>
    </row>
    <row r="821" spans="4:4">
      <c r="D821" s="174"/>
    </row>
    <row r="822" spans="4:4">
      <c r="D822" s="174"/>
    </row>
    <row r="823" spans="4:4">
      <c r="D823" s="174"/>
    </row>
    <row r="824" spans="4:4">
      <c r="D824" s="174"/>
    </row>
    <row r="825" spans="4:4">
      <c r="D825" s="174"/>
    </row>
    <row r="826" spans="4:4">
      <c r="D826" s="174"/>
    </row>
    <row r="827" spans="4:4">
      <c r="D827" s="174"/>
    </row>
    <row r="828" spans="4:4">
      <c r="D828" s="174"/>
    </row>
    <row r="829" spans="4:4">
      <c r="D829" s="174"/>
    </row>
    <row r="830" spans="4:4">
      <c r="D830" s="174"/>
    </row>
    <row r="831" spans="4:4">
      <c r="D831" s="174"/>
    </row>
    <row r="832" spans="4:4">
      <c r="D832" s="174"/>
    </row>
    <row r="833" spans="4:4">
      <c r="D833" s="174"/>
    </row>
    <row r="834" spans="4:4">
      <c r="D834" s="174"/>
    </row>
    <row r="835" spans="4:4">
      <c r="D835" s="174"/>
    </row>
    <row r="836" spans="4:4">
      <c r="D836" s="174"/>
    </row>
    <row r="837" spans="4:4">
      <c r="D837" s="174"/>
    </row>
    <row r="838" spans="4:4">
      <c r="D838" s="174"/>
    </row>
    <row r="839" spans="4:4">
      <c r="D839" s="174"/>
    </row>
    <row r="840" spans="4:4">
      <c r="D840" s="174"/>
    </row>
    <row r="841" spans="4:4">
      <c r="D841" s="174"/>
    </row>
    <row r="842" spans="4:4">
      <c r="D842" s="174"/>
    </row>
    <row r="843" spans="4:4">
      <c r="D843" s="174"/>
    </row>
    <row r="844" spans="4:4">
      <c r="D844" s="174"/>
    </row>
    <row r="845" spans="4:4">
      <c r="D845" s="174"/>
    </row>
    <row r="846" spans="4:4">
      <c r="D846" s="174"/>
    </row>
    <row r="847" spans="4:4">
      <c r="D847" s="174"/>
    </row>
    <row r="848" spans="4:4">
      <c r="D848" s="174"/>
    </row>
    <row r="849" spans="4:4">
      <c r="D849" s="174"/>
    </row>
    <row r="850" spans="4:4">
      <c r="D850" s="174"/>
    </row>
    <row r="851" spans="4:4">
      <c r="D851" s="174"/>
    </row>
    <row r="852" spans="4:4">
      <c r="D852" s="174"/>
    </row>
    <row r="853" spans="4:4">
      <c r="D853" s="174"/>
    </row>
    <row r="854" spans="4:4">
      <c r="D854" s="174"/>
    </row>
    <row r="855" spans="4:4">
      <c r="D855" s="174"/>
    </row>
    <row r="856" spans="4:4">
      <c r="D856" s="174"/>
    </row>
    <row r="857" spans="4:4">
      <c r="D857" s="174"/>
    </row>
    <row r="858" spans="4:4">
      <c r="D858" s="174"/>
    </row>
    <row r="859" spans="4:4">
      <c r="D859" s="174"/>
    </row>
    <row r="860" spans="4:4">
      <c r="D860" s="174"/>
    </row>
    <row r="861" spans="4:4">
      <c r="D861" s="174"/>
    </row>
    <row r="862" spans="4:4">
      <c r="D862" s="174"/>
    </row>
    <row r="863" spans="4:4">
      <c r="D863" s="174"/>
    </row>
    <row r="864" spans="4:4">
      <c r="D864" s="174"/>
    </row>
    <row r="865" spans="4:4">
      <c r="D865" s="174"/>
    </row>
    <row r="866" spans="4:4">
      <c r="D866" s="174"/>
    </row>
    <row r="867" spans="4:4">
      <c r="D867" s="174"/>
    </row>
    <row r="868" spans="4:4">
      <c r="D868" s="174"/>
    </row>
    <row r="869" spans="4:4">
      <c r="D869" s="174"/>
    </row>
    <row r="870" spans="4:4">
      <c r="D870" s="174"/>
    </row>
    <row r="871" spans="4:4">
      <c r="D871" s="174"/>
    </row>
    <row r="872" spans="4:4">
      <c r="D872" s="174"/>
    </row>
    <row r="873" spans="4:4">
      <c r="D873" s="174"/>
    </row>
    <row r="874" spans="4:4">
      <c r="D874" s="174"/>
    </row>
    <row r="875" spans="4:4">
      <c r="D875" s="174"/>
    </row>
    <row r="876" spans="4:4">
      <c r="D876" s="174"/>
    </row>
    <row r="877" spans="4:4">
      <c r="D877" s="174"/>
    </row>
    <row r="878" spans="4:4">
      <c r="D878" s="174"/>
    </row>
    <row r="879" spans="4:4">
      <c r="D879" s="174"/>
    </row>
    <row r="880" spans="4:4">
      <c r="D880" s="174"/>
    </row>
    <row r="881" spans="4:4">
      <c r="D881" s="174"/>
    </row>
    <row r="882" spans="4:4">
      <c r="D882" s="174"/>
    </row>
    <row r="883" spans="4:4">
      <c r="D883" s="174"/>
    </row>
    <row r="884" spans="4:4">
      <c r="D884" s="174"/>
    </row>
    <row r="885" spans="4:4">
      <c r="D885" s="174"/>
    </row>
    <row r="886" spans="4:4">
      <c r="D886" s="174"/>
    </row>
    <row r="887" spans="4:4">
      <c r="D887" s="174"/>
    </row>
    <row r="888" spans="4:4">
      <c r="D888" s="174"/>
    </row>
    <row r="889" spans="4:4">
      <c r="D889" s="174"/>
    </row>
    <row r="890" spans="4:4">
      <c r="D890" s="174"/>
    </row>
    <row r="891" spans="4:4">
      <c r="D891" s="174"/>
    </row>
    <row r="892" spans="4:4">
      <c r="D892" s="174"/>
    </row>
    <row r="893" spans="4:4">
      <c r="D893" s="174"/>
    </row>
    <row r="894" spans="4:4">
      <c r="D894" s="174"/>
    </row>
    <row r="895" spans="4:4">
      <c r="D895" s="174"/>
    </row>
    <row r="896" spans="4:4">
      <c r="D896" s="174"/>
    </row>
    <row r="897" spans="4:4">
      <c r="D897" s="174"/>
    </row>
    <row r="898" spans="4:4">
      <c r="D898" s="174"/>
    </row>
    <row r="899" spans="4:4">
      <c r="D899" s="174"/>
    </row>
    <row r="900" spans="4:4">
      <c r="D900" s="174"/>
    </row>
    <row r="901" spans="4:4">
      <c r="D901" s="174"/>
    </row>
    <row r="902" spans="4:4">
      <c r="D902" s="174"/>
    </row>
    <row r="903" spans="4:4">
      <c r="D903" s="174"/>
    </row>
    <row r="904" spans="4:4">
      <c r="D904" s="174"/>
    </row>
    <row r="905" spans="4:4">
      <c r="D905" s="174"/>
    </row>
    <row r="906" spans="4:4">
      <c r="D906" s="174"/>
    </row>
    <row r="907" spans="4:4">
      <c r="D907" s="174"/>
    </row>
    <row r="908" spans="4:4">
      <c r="D908" s="174"/>
    </row>
    <row r="909" spans="4:4">
      <c r="D909" s="174"/>
    </row>
    <row r="910" spans="4:4">
      <c r="D910" s="174"/>
    </row>
    <row r="911" spans="4:4">
      <c r="D911" s="174"/>
    </row>
    <row r="912" spans="4:4">
      <c r="D912" s="174"/>
    </row>
    <row r="913" spans="4:4">
      <c r="D913" s="174"/>
    </row>
    <row r="914" spans="4:4">
      <c r="D914" s="174"/>
    </row>
    <row r="915" spans="4:4">
      <c r="D915" s="174"/>
    </row>
    <row r="916" spans="4:4">
      <c r="D916" s="174"/>
    </row>
    <row r="917" spans="4:4">
      <c r="D917" s="174"/>
    </row>
    <row r="918" spans="4:4">
      <c r="D918" s="174"/>
    </row>
    <row r="919" spans="4:4">
      <c r="D919" s="174"/>
    </row>
    <row r="920" spans="4:4">
      <c r="D920" s="174"/>
    </row>
    <row r="921" spans="4:4">
      <c r="D921" s="174"/>
    </row>
    <row r="922" spans="4:4">
      <c r="D922" s="174"/>
    </row>
    <row r="923" spans="4:4">
      <c r="D923" s="174"/>
    </row>
    <row r="924" spans="4:4">
      <c r="D924" s="174"/>
    </row>
    <row r="925" spans="4:4">
      <c r="D925" s="174"/>
    </row>
    <row r="926" spans="4:4">
      <c r="D926" s="174"/>
    </row>
    <row r="927" spans="4:4">
      <c r="D927" s="174"/>
    </row>
    <row r="928" spans="4:4">
      <c r="D928" s="174"/>
    </row>
    <row r="929" spans="4:4">
      <c r="D929" s="174"/>
    </row>
    <row r="930" spans="4:4">
      <c r="D930" s="174"/>
    </row>
    <row r="931" spans="4:4">
      <c r="D931" s="174"/>
    </row>
    <row r="932" spans="4:4">
      <c r="D932" s="174"/>
    </row>
    <row r="933" spans="4:4">
      <c r="D933" s="174"/>
    </row>
    <row r="934" spans="4:4">
      <c r="D934" s="174"/>
    </row>
    <row r="935" spans="4:4">
      <c r="D935" s="174"/>
    </row>
    <row r="936" spans="4:4">
      <c r="D936" s="174"/>
    </row>
    <row r="937" spans="4:4">
      <c r="D937" s="174"/>
    </row>
    <row r="938" spans="4:4">
      <c r="D938" s="174"/>
    </row>
    <row r="939" spans="4:4">
      <c r="D939" s="174"/>
    </row>
    <row r="940" spans="4:4">
      <c r="D940" s="174"/>
    </row>
    <row r="941" spans="4:4">
      <c r="D941" s="174"/>
    </row>
    <row r="942" spans="4:4">
      <c r="D942" s="174"/>
    </row>
    <row r="943" spans="4:4">
      <c r="D943" s="174"/>
    </row>
    <row r="944" spans="4:4">
      <c r="D944" s="174"/>
    </row>
    <row r="945" spans="4:4">
      <c r="D945" s="174"/>
    </row>
    <row r="946" spans="4:4">
      <c r="D946" s="174"/>
    </row>
    <row r="947" spans="4:4">
      <c r="D947" s="174"/>
    </row>
    <row r="948" spans="4:4">
      <c r="D948" s="174"/>
    </row>
    <row r="949" spans="4:4">
      <c r="D949" s="174"/>
    </row>
    <row r="950" spans="4:4">
      <c r="D950" s="174"/>
    </row>
    <row r="951" spans="4:4">
      <c r="D951" s="174"/>
    </row>
    <row r="952" spans="4:4">
      <c r="D952" s="174"/>
    </row>
    <row r="953" spans="4:4">
      <c r="D953" s="174"/>
    </row>
    <row r="954" spans="4:4">
      <c r="D954" s="174"/>
    </row>
    <row r="955" spans="4:4">
      <c r="D955" s="174"/>
    </row>
    <row r="956" spans="4:4">
      <c r="D956" s="174"/>
    </row>
    <row r="957" spans="4:4">
      <c r="D957" s="174"/>
    </row>
    <row r="958" spans="4:4">
      <c r="D958" s="174"/>
    </row>
    <row r="959" spans="4:4">
      <c r="D959" s="174"/>
    </row>
    <row r="960" spans="4:4">
      <c r="D960" s="174"/>
    </row>
    <row r="961" spans="4:4">
      <c r="D961" s="174"/>
    </row>
    <row r="962" spans="4:4">
      <c r="D962" s="174"/>
    </row>
    <row r="963" spans="4:4">
      <c r="D963" s="174"/>
    </row>
    <row r="964" spans="4:4">
      <c r="D964" s="174"/>
    </row>
    <row r="965" spans="4:4">
      <c r="D965" s="174"/>
    </row>
    <row r="966" spans="4:4">
      <c r="D966" s="174"/>
    </row>
    <row r="967" spans="4:4">
      <c r="D967" s="174"/>
    </row>
    <row r="968" spans="4:4">
      <c r="D968" s="174"/>
    </row>
    <row r="969" spans="4:4">
      <c r="D969" s="174"/>
    </row>
    <row r="970" spans="4:4">
      <c r="D970" s="174"/>
    </row>
    <row r="971" spans="4:4">
      <c r="D971" s="174"/>
    </row>
    <row r="972" spans="4:4">
      <c r="D972" s="174"/>
    </row>
    <row r="973" spans="4:4">
      <c r="D973" s="174"/>
    </row>
    <row r="974" spans="4:4">
      <c r="D974" s="174"/>
    </row>
    <row r="975" spans="4:4">
      <c r="D975" s="174"/>
    </row>
    <row r="976" spans="4:4">
      <c r="D976" s="174"/>
    </row>
    <row r="977" spans="4:4">
      <c r="D977" s="174"/>
    </row>
    <row r="978" spans="4:4">
      <c r="D978" s="174"/>
    </row>
    <row r="979" spans="4:4">
      <c r="D979" s="174"/>
    </row>
    <row r="980" spans="4:4">
      <c r="D980" s="174"/>
    </row>
    <row r="981" spans="4:4">
      <c r="D981" s="174"/>
    </row>
    <row r="982" spans="4:4">
      <c r="D982" s="174"/>
    </row>
    <row r="983" spans="4:4">
      <c r="D983" s="174"/>
    </row>
    <row r="984" spans="4:4">
      <c r="D984" s="174"/>
    </row>
    <row r="985" spans="4:4">
      <c r="D985" s="174"/>
    </row>
    <row r="986" spans="4:4">
      <c r="D986" s="174"/>
    </row>
    <row r="987" spans="4:4">
      <c r="D987" s="174"/>
    </row>
    <row r="988" spans="4:4">
      <c r="D988" s="174"/>
    </row>
    <row r="989" spans="4:4">
      <c r="D989" s="174"/>
    </row>
    <row r="990" spans="4:4">
      <c r="D990" s="174"/>
    </row>
    <row r="991" spans="4:4">
      <c r="D991" s="174"/>
    </row>
    <row r="992" spans="4:4">
      <c r="D992" s="174"/>
    </row>
    <row r="993" spans="4:4">
      <c r="D993" s="174"/>
    </row>
    <row r="994" spans="4:4">
      <c r="D994" s="174"/>
    </row>
    <row r="995" spans="4:4">
      <c r="D995" s="174"/>
    </row>
    <row r="996" spans="4:4">
      <c r="D996" s="174"/>
    </row>
    <row r="997" spans="4:4">
      <c r="D997" s="174"/>
    </row>
    <row r="998" spans="4:4">
      <c r="D998" s="174"/>
    </row>
    <row r="999" spans="4:4">
      <c r="D999" s="174"/>
    </row>
    <row r="1000" spans="4:4">
      <c r="D1000" s="174"/>
    </row>
    <row r="1001" spans="4:4">
      <c r="D1001" s="174"/>
    </row>
    <row r="1002" spans="4:4">
      <c r="D1002" s="174"/>
    </row>
    <row r="1003" spans="4:4">
      <c r="D1003" s="174"/>
    </row>
    <row r="1004" spans="4:4">
      <c r="D1004" s="174"/>
    </row>
    <row r="1005" spans="4:4">
      <c r="D1005" s="174"/>
    </row>
    <row r="1006" spans="4:4">
      <c r="D1006" s="174"/>
    </row>
    <row r="1007" spans="4:4">
      <c r="D1007" s="174"/>
    </row>
    <row r="1008" spans="4:4">
      <c r="D1008" s="174"/>
    </row>
    <row r="1009" spans="4:4">
      <c r="D1009" s="174"/>
    </row>
    <row r="1010" spans="4:4">
      <c r="D1010" s="174"/>
    </row>
    <row r="1011" spans="4:4">
      <c r="D1011" s="174"/>
    </row>
    <row r="1012" spans="4:4">
      <c r="D1012" s="174"/>
    </row>
    <row r="1013" spans="4:4">
      <c r="D1013" s="174"/>
    </row>
    <row r="1014" spans="4:4">
      <c r="D1014" s="174"/>
    </row>
    <row r="1015" spans="4:4">
      <c r="D1015" s="174"/>
    </row>
    <row r="1016" spans="4:4">
      <c r="D1016" s="174"/>
    </row>
    <row r="1017" spans="4:4">
      <c r="D1017" s="174"/>
    </row>
    <row r="1018" spans="4:4">
      <c r="D1018" s="174"/>
    </row>
    <row r="1019" spans="4:4">
      <c r="D1019" s="174"/>
    </row>
    <row r="1020" spans="4:4">
      <c r="D1020" s="174"/>
    </row>
    <row r="1021" spans="4:4">
      <c r="D1021" s="174"/>
    </row>
    <row r="1022" spans="4:4">
      <c r="D1022" s="174"/>
    </row>
    <row r="1023" spans="4:4">
      <c r="D1023" s="174"/>
    </row>
    <row r="1024" spans="4:4">
      <c r="D1024" s="174"/>
    </row>
    <row r="1025" spans="4:4">
      <c r="D1025" s="174"/>
    </row>
    <row r="1026" spans="4:4">
      <c r="D1026" s="174"/>
    </row>
    <row r="1027" spans="4:4">
      <c r="D1027" s="174"/>
    </row>
    <row r="1028" spans="4:4">
      <c r="D1028" s="174"/>
    </row>
    <row r="1029" spans="4:4">
      <c r="D1029" s="174"/>
    </row>
    <row r="1030" spans="4:4">
      <c r="D1030" s="174"/>
    </row>
    <row r="1031" spans="4:4">
      <c r="D1031" s="174"/>
    </row>
    <row r="1032" spans="4:4">
      <c r="D1032" s="174"/>
    </row>
    <row r="1033" spans="4:4">
      <c r="D1033" s="174"/>
    </row>
    <row r="1034" spans="4:4">
      <c r="D1034" s="174"/>
    </row>
    <row r="1035" spans="4:4">
      <c r="D1035" s="174"/>
    </row>
    <row r="1036" spans="4:4">
      <c r="D1036" s="174"/>
    </row>
    <row r="1037" spans="4:4">
      <c r="D1037" s="174"/>
    </row>
    <row r="1038" spans="4:4">
      <c r="D1038" s="174"/>
    </row>
    <row r="1039" spans="4:4">
      <c r="D1039" s="174"/>
    </row>
    <row r="1040" spans="4:4">
      <c r="D1040" s="174"/>
    </row>
    <row r="1041" spans="4:4">
      <c r="D1041" s="174"/>
    </row>
    <row r="1042" spans="4:4">
      <c r="D1042" s="174"/>
    </row>
    <row r="1043" spans="4:4">
      <c r="D1043" s="174"/>
    </row>
    <row r="1044" spans="4:4">
      <c r="D1044" s="174"/>
    </row>
    <row r="1045" spans="4:4">
      <c r="D1045" s="174"/>
    </row>
    <row r="1046" spans="4:4">
      <c r="D1046" s="174"/>
    </row>
    <row r="1047" spans="4:4">
      <c r="D1047" s="174"/>
    </row>
    <row r="1048" spans="4:4">
      <c r="D1048" s="174"/>
    </row>
    <row r="1049" spans="4:4">
      <c r="D1049" s="174"/>
    </row>
    <row r="1050" spans="4:4">
      <c r="D1050" s="174"/>
    </row>
    <row r="1051" spans="4:4">
      <c r="D1051" s="174"/>
    </row>
    <row r="1052" spans="4:4">
      <c r="D1052" s="174"/>
    </row>
    <row r="1053" spans="4:4">
      <c r="D1053" s="174"/>
    </row>
    <row r="1054" spans="4:4">
      <c r="D1054" s="174"/>
    </row>
    <row r="1055" spans="4:4">
      <c r="D1055" s="174"/>
    </row>
    <row r="1056" spans="4:4">
      <c r="D1056" s="174"/>
    </row>
    <row r="1057" spans="4:4">
      <c r="D1057" s="174"/>
    </row>
    <row r="1058" spans="4:4">
      <c r="D1058" s="174"/>
    </row>
    <row r="1059" spans="4:4">
      <c r="D1059" s="174"/>
    </row>
    <row r="1060" spans="4:4">
      <c r="D1060" s="174"/>
    </row>
    <row r="1061" spans="4:4">
      <c r="D1061" s="174"/>
    </row>
    <row r="1062" spans="4:4">
      <c r="D1062" s="174"/>
    </row>
    <row r="1063" spans="4:4">
      <c r="D1063" s="174"/>
    </row>
    <row r="1064" spans="4:4">
      <c r="D1064" s="174"/>
    </row>
    <row r="1065" spans="4:4">
      <c r="D1065" s="174"/>
    </row>
    <row r="1066" spans="4:4">
      <c r="D1066" s="174"/>
    </row>
    <row r="1067" spans="4:4">
      <c r="D1067" s="174"/>
    </row>
    <row r="1068" spans="4:4">
      <c r="D1068" s="174"/>
    </row>
    <row r="1069" spans="4:4">
      <c r="D1069" s="174"/>
    </row>
    <row r="1070" spans="4:4">
      <c r="D1070" s="174"/>
    </row>
    <row r="1071" spans="4:4">
      <c r="D1071" s="174"/>
    </row>
    <row r="1072" spans="4:4">
      <c r="D1072" s="174"/>
    </row>
    <row r="1073" spans="4:4">
      <c r="D1073" s="174"/>
    </row>
    <row r="1074" spans="4:4">
      <c r="D1074" s="174"/>
    </row>
    <row r="1075" spans="4:4">
      <c r="D1075" s="174"/>
    </row>
    <row r="1076" spans="4:4">
      <c r="D1076" s="174"/>
    </row>
    <row r="1077" spans="4:4">
      <c r="D1077" s="174"/>
    </row>
    <row r="1078" spans="4:4">
      <c r="D1078" s="174"/>
    </row>
    <row r="1079" spans="4:4">
      <c r="D1079" s="174"/>
    </row>
    <row r="1080" spans="4:4">
      <c r="D1080" s="174"/>
    </row>
    <row r="1081" spans="4:4">
      <c r="D1081" s="174"/>
    </row>
    <row r="1082" spans="4:4">
      <c r="D1082" s="174"/>
    </row>
    <row r="1083" spans="4:4">
      <c r="D1083" s="174"/>
    </row>
    <row r="1084" spans="4:4">
      <c r="D1084" s="174"/>
    </row>
    <row r="1085" spans="4:4">
      <c r="D1085" s="174"/>
    </row>
    <row r="1086" spans="4:4">
      <c r="D1086" s="174"/>
    </row>
    <row r="1087" spans="4:4">
      <c r="D1087" s="174"/>
    </row>
    <row r="1088" spans="4:4">
      <c r="D1088" s="174"/>
    </row>
    <row r="1089" spans="4:4">
      <c r="D1089" s="174"/>
    </row>
    <row r="1090" spans="4:4">
      <c r="D1090" s="174"/>
    </row>
    <row r="1091" spans="4:4">
      <c r="D1091" s="174"/>
    </row>
    <row r="1092" spans="4:4">
      <c r="D1092" s="174"/>
    </row>
    <row r="1093" spans="4:4">
      <c r="D1093" s="174"/>
    </row>
    <row r="1094" spans="4:4">
      <c r="D1094" s="174"/>
    </row>
    <row r="1095" spans="4:4">
      <c r="D1095" s="174"/>
    </row>
    <row r="1096" spans="4:4">
      <c r="D1096" s="174"/>
    </row>
    <row r="1097" spans="4:4">
      <c r="D1097" s="174"/>
    </row>
    <row r="1098" spans="4:4">
      <c r="D1098" s="174"/>
    </row>
    <row r="1099" spans="4:4">
      <c r="D1099" s="174"/>
    </row>
    <row r="1100" spans="4:4">
      <c r="D1100" s="174"/>
    </row>
    <row r="1101" spans="4:4">
      <c r="D1101" s="174"/>
    </row>
    <row r="1102" spans="4:4">
      <c r="D1102" s="174"/>
    </row>
    <row r="1103" spans="4:4">
      <c r="D1103" s="174"/>
    </row>
    <row r="1104" spans="4:4">
      <c r="D1104" s="174"/>
    </row>
    <row r="1105" spans="4:4">
      <c r="D1105" s="174"/>
    </row>
    <row r="1106" spans="4:4">
      <c r="D1106" s="174"/>
    </row>
    <row r="1107" spans="4:4">
      <c r="D1107" s="174"/>
    </row>
    <row r="1108" spans="4:4">
      <c r="D1108" s="174"/>
    </row>
    <row r="1109" spans="4:4">
      <c r="D1109" s="174"/>
    </row>
    <row r="1110" spans="4:4">
      <c r="D1110" s="174"/>
    </row>
    <row r="1111" spans="4:4">
      <c r="D1111" s="174"/>
    </row>
    <row r="1112" spans="4:4">
      <c r="D1112" s="174"/>
    </row>
    <row r="1113" spans="4:4">
      <c r="D1113" s="174"/>
    </row>
    <row r="1114" spans="4:4">
      <c r="D1114" s="174"/>
    </row>
    <row r="1115" spans="4:4">
      <c r="D1115" s="174"/>
    </row>
    <row r="1116" spans="4:4">
      <c r="D1116" s="174"/>
    </row>
    <row r="1117" spans="4:4">
      <c r="D1117" s="174"/>
    </row>
    <row r="1118" spans="4:4">
      <c r="D1118" s="174"/>
    </row>
    <row r="1119" spans="4:4">
      <c r="D1119" s="174"/>
    </row>
    <row r="1120" spans="4:4">
      <c r="D1120" s="174"/>
    </row>
    <row r="1121" spans="4:4">
      <c r="D1121" s="174"/>
    </row>
    <row r="1122" spans="4:4">
      <c r="D1122" s="174"/>
    </row>
    <row r="1123" spans="4:4">
      <c r="D1123" s="174"/>
    </row>
    <row r="1124" spans="4:4">
      <c r="D1124" s="174"/>
    </row>
    <row r="1125" spans="4:4">
      <c r="D1125" s="174"/>
    </row>
    <row r="1126" spans="4:4">
      <c r="D1126" s="174"/>
    </row>
    <row r="1127" spans="4:4">
      <c r="D1127" s="174"/>
    </row>
    <row r="1128" spans="4:4">
      <c r="D1128" s="174"/>
    </row>
    <row r="1129" spans="4:4">
      <c r="D1129" s="174"/>
    </row>
    <row r="1130" spans="4:4">
      <c r="D1130" s="174"/>
    </row>
    <row r="1131" spans="4:4">
      <c r="D1131" s="174"/>
    </row>
    <row r="1132" spans="4:4">
      <c r="D1132" s="174"/>
    </row>
    <row r="1133" spans="4:4">
      <c r="D1133" s="174"/>
    </row>
    <row r="1134" spans="4:4">
      <c r="D1134" s="174"/>
    </row>
    <row r="1135" spans="4:4">
      <c r="D1135" s="174"/>
    </row>
    <row r="1136" spans="4:4">
      <c r="D1136" s="174"/>
    </row>
    <row r="1137" spans="4:4">
      <c r="D1137" s="174"/>
    </row>
    <row r="1138" spans="4:4">
      <c r="D1138" s="174"/>
    </row>
    <row r="1139" spans="4:4">
      <c r="D1139" s="174"/>
    </row>
    <row r="1140" spans="4:4">
      <c r="D1140" s="174"/>
    </row>
    <row r="1141" spans="4:4">
      <c r="D1141" s="174"/>
    </row>
    <row r="1142" spans="4:4">
      <c r="D1142" s="174"/>
    </row>
    <row r="1143" spans="4:4">
      <c r="D1143" s="174"/>
    </row>
    <row r="1144" spans="4:4">
      <c r="D1144" s="174"/>
    </row>
    <row r="1145" spans="4:4">
      <c r="D1145" s="174"/>
    </row>
    <row r="1146" spans="4:4">
      <c r="D1146" s="174"/>
    </row>
    <row r="1147" spans="4:4">
      <c r="D1147" s="174"/>
    </row>
    <row r="1148" spans="4:4">
      <c r="D1148" s="174"/>
    </row>
    <row r="1149" spans="4:4">
      <c r="D1149" s="174"/>
    </row>
    <row r="1150" spans="4:4">
      <c r="D1150" s="174"/>
    </row>
    <row r="1151" spans="4:4">
      <c r="D1151" s="174"/>
    </row>
    <row r="1152" spans="4:4">
      <c r="D1152" s="174"/>
    </row>
    <row r="1153" spans="4:4">
      <c r="D1153" s="174"/>
    </row>
    <row r="1154" spans="4:4">
      <c r="D1154" s="174"/>
    </row>
    <row r="1155" spans="4:4">
      <c r="D1155" s="174"/>
    </row>
    <row r="1156" spans="4:4">
      <c r="D1156" s="174"/>
    </row>
    <row r="1157" spans="4:4">
      <c r="D1157" s="174"/>
    </row>
    <row r="1158" spans="4:4">
      <c r="D1158" s="174"/>
    </row>
    <row r="1159" spans="4:4">
      <c r="D1159" s="174"/>
    </row>
    <row r="1160" spans="4:4">
      <c r="D1160" s="174"/>
    </row>
    <row r="1161" spans="4:4">
      <c r="D1161" s="174"/>
    </row>
    <row r="1162" spans="4:4">
      <c r="D1162" s="174"/>
    </row>
    <row r="1163" spans="4:4">
      <c r="D1163" s="174"/>
    </row>
    <row r="1164" spans="4:4">
      <c r="D1164" s="174"/>
    </row>
    <row r="1165" spans="4:4">
      <c r="D1165" s="174"/>
    </row>
    <row r="1166" spans="4:4">
      <c r="D1166" s="174"/>
    </row>
    <row r="1167" spans="4:4">
      <c r="D1167" s="174"/>
    </row>
    <row r="1168" spans="4:4">
      <c r="D1168" s="174"/>
    </row>
    <row r="1169" spans="4:4">
      <c r="D1169" s="174"/>
    </row>
    <row r="1170" spans="4:4">
      <c r="D1170" s="174"/>
    </row>
    <row r="1171" spans="4:4">
      <c r="D1171" s="174"/>
    </row>
    <row r="1172" spans="4:4">
      <c r="D1172" s="174"/>
    </row>
    <row r="1173" spans="4:4">
      <c r="D1173" s="174"/>
    </row>
    <row r="1174" spans="4:4">
      <c r="D1174" s="174"/>
    </row>
    <row r="1175" spans="4:4">
      <c r="D1175" s="174"/>
    </row>
    <row r="1176" spans="4:4">
      <c r="D1176" s="174"/>
    </row>
    <row r="1177" spans="4:4">
      <c r="D1177" s="174"/>
    </row>
    <row r="1178" spans="4:4">
      <c r="D1178" s="174"/>
    </row>
    <row r="1179" spans="4:4">
      <c r="D1179" s="174"/>
    </row>
    <row r="1180" spans="4:4">
      <c r="D1180" s="174"/>
    </row>
    <row r="1181" spans="4:4">
      <c r="D1181" s="174"/>
    </row>
    <row r="1182" spans="4:4">
      <c r="D1182" s="174"/>
    </row>
    <row r="1183" spans="4:4">
      <c r="D1183" s="174"/>
    </row>
    <row r="1184" spans="4:4">
      <c r="D1184" s="174"/>
    </row>
    <row r="1185" spans="4:4">
      <c r="D1185" s="174"/>
    </row>
    <row r="1186" spans="4:4">
      <c r="D1186" s="174"/>
    </row>
    <row r="1187" spans="4:4">
      <c r="D1187" s="174"/>
    </row>
    <row r="1188" spans="4:4">
      <c r="D1188" s="174"/>
    </row>
    <row r="1189" spans="4:4">
      <c r="D1189" s="174"/>
    </row>
    <row r="1190" spans="4:4">
      <c r="D1190" s="174"/>
    </row>
    <row r="1191" spans="4:4">
      <c r="D1191" s="174"/>
    </row>
    <row r="1192" spans="4:4">
      <c r="D1192" s="174"/>
    </row>
    <row r="1193" spans="4:4">
      <c r="D1193" s="174"/>
    </row>
    <row r="1194" spans="4:4">
      <c r="D1194" s="174"/>
    </row>
    <row r="1195" spans="4:4">
      <c r="D1195" s="174"/>
    </row>
    <row r="1196" spans="4:4">
      <c r="D1196" s="174"/>
    </row>
    <row r="1197" spans="4:4">
      <c r="D1197" s="174"/>
    </row>
    <row r="1198" spans="4:4">
      <c r="D1198" s="174"/>
    </row>
    <row r="1199" spans="4:4">
      <c r="D1199" s="174"/>
    </row>
    <row r="1200" spans="4:4">
      <c r="D1200" s="174"/>
    </row>
    <row r="1201" spans="4:4">
      <c r="D1201" s="174"/>
    </row>
    <row r="1202" spans="4:4">
      <c r="D1202" s="174"/>
    </row>
    <row r="1203" spans="4:4">
      <c r="D1203" s="174"/>
    </row>
    <row r="1204" spans="4:4">
      <c r="D1204" s="174"/>
    </row>
    <row r="1205" spans="4:4">
      <c r="D1205" s="174"/>
    </row>
    <row r="1206" spans="4:4">
      <c r="D1206" s="174"/>
    </row>
    <row r="1207" spans="4:4">
      <c r="D1207" s="174"/>
    </row>
    <row r="1208" spans="4:4">
      <c r="D1208" s="174"/>
    </row>
    <row r="1209" spans="4:4">
      <c r="D1209" s="174"/>
    </row>
    <row r="1210" spans="4:4">
      <c r="D1210" s="174"/>
    </row>
    <row r="1211" spans="4:4">
      <c r="D1211" s="174"/>
    </row>
    <row r="1212" spans="4:4">
      <c r="D1212" s="174"/>
    </row>
    <row r="1213" spans="4:4">
      <c r="D1213" s="174"/>
    </row>
    <row r="1214" spans="4:4">
      <c r="D1214" s="174"/>
    </row>
    <row r="1215" spans="4:4">
      <c r="D1215" s="174"/>
    </row>
    <row r="1216" spans="4:4">
      <c r="D1216" s="174"/>
    </row>
    <row r="1217" spans="4:4">
      <c r="D1217" s="174"/>
    </row>
    <row r="1218" spans="4:4">
      <c r="D1218" s="174"/>
    </row>
    <row r="1219" spans="4:4">
      <c r="D1219" s="174"/>
    </row>
    <row r="1220" spans="4:4">
      <c r="D1220" s="174"/>
    </row>
    <row r="1221" spans="4:4">
      <c r="D1221" s="174"/>
    </row>
    <row r="1222" spans="4:4">
      <c r="D1222" s="174"/>
    </row>
    <row r="1223" spans="4:4">
      <c r="D1223" s="174"/>
    </row>
    <row r="1224" spans="4:4">
      <c r="D1224" s="174"/>
    </row>
    <row r="1225" spans="4:4">
      <c r="D1225" s="174"/>
    </row>
    <row r="1226" spans="4:4">
      <c r="D1226" s="174"/>
    </row>
    <row r="1227" spans="4:4">
      <c r="D1227" s="174"/>
    </row>
    <row r="1228" spans="4:4">
      <c r="D1228" s="174"/>
    </row>
    <row r="1229" spans="4:4">
      <c r="D1229" s="174"/>
    </row>
    <row r="1230" spans="4:4">
      <c r="D1230" s="174"/>
    </row>
    <row r="1231" spans="4:4">
      <c r="D1231" s="174"/>
    </row>
    <row r="1232" spans="4:4">
      <c r="D1232" s="174"/>
    </row>
    <row r="1233" spans="4:4">
      <c r="D1233" s="174"/>
    </row>
    <row r="1234" spans="4:4">
      <c r="D1234" s="174"/>
    </row>
    <row r="1235" spans="4:4">
      <c r="D1235" s="174"/>
    </row>
    <row r="1236" spans="4:4">
      <c r="D1236" s="174"/>
    </row>
    <row r="1237" spans="4:4">
      <c r="D1237" s="174"/>
    </row>
    <row r="1238" spans="4:4">
      <c r="D1238" s="174"/>
    </row>
    <row r="1239" spans="4:4">
      <c r="D1239" s="174"/>
    </row>
    <row r="1240" spans="4:4">
      <c r="D1240" s="174"/>
    </row>
    <row r="1241" spans="4:4">
      <c r="D1241" s="174"/>
    </row>
    <row r="1242" spans="4:4">
      <c r="D1242" s="174"/>
    </row>
    <row r="1243" spans="4:4">
      <c r="D1243" s="174"/>
    </row>
    <row r="1244" spans="4:4">
      <c r="D1244" s="174"/>
    </row>
    <row r="1245" spans="4:4">
      <c r="D1245" s="174"/>
    </row>
    <row r="1246" spans="4:4">
      <c r="D1246" s="174"/>
    </row>
    <row r="1247" spans="4:4">
      <c r="D1247" s="174"/>
    </row>
    <row r="1248" spans="4:4">
      <c r="D1248" s="174"/>
    </row>
    <row r="1249" spans="4:4">
      <c r="D1249" s="174"/>
    </row>
    <row r="1250" spans="4:4">
      <c r="D1250" s="174"/>
    </row>
    <row r="1251" spans="4:4">
      <c r="D1251" s="174"/>
    </row>
    <row r="1252" spans="4:4">
      <c r="D1252" s="174"/>
    </row>
    <row r="1253" spans="4:4">
      <c r="D1253" s="174"/>
    </row>
    <row r="1254" spans="4:4">
      <c r="D1254" s="174"/>
    </row>
    <row r="1255" spans="4:4">
      <c r="D1255" s="174"/>
    </row>
    <row r="1256" spans="4:4">
      <c r="D1256" s="174"/>
    </row>
    <row r="1257" spans="4:4">
      <c r="D1257" s="174"/>
    </row>
    <row r="1258" spans="4:4">
      <c r="D1258" s="174"/>
    </row>
    <row r="1259" spans="4:4">
      <c r="D1259" s="174"/>
    </row>
    <row r="1260" spans="4:4">
      <c r="D1260" s="174"/>
    </row>
    <row r="1261" spans="4:4">
      <c r="D1261" s="174"/>
    </row>
    <row r="1262" spans="4:4">
      <c r="D1262" s="174"/>
    </row>
    <row r="1263" spans="4:4">
      <c r="D1263" s="174"/>
    </row>
    <row r="1264" spans="4:4">
      <c r="D1264" s="174"/>
    </row>
    <row r="1265" spans="4:4">
      <c r="D1265" s="174"/>
    </row>
    <row r="1266" spans="4:4">
      <c r="D1266" s="174"/>
    </row>
    <row r="1267" spans="4:4">
      <c r="D1267" s="174"/>
    </row>
    <row r="1268" spans="4:4">
      <c r="D1268" s="174"/>
    </row>
    <row r="1269" spans="4:4">
      <c r="D1269" s="174"/>
    </row>
    <row r="1270" spans="4:4">
      <c r="D1270" s="174"/>
    </row>
    <row r="1271" spans="4:4">
      <c r="D1271" s="174"/>
    </row>
    <row r="1272" spans="4:4">
      <c r="D1272" s="174"/>
    </row>
    <row r="1273" spans="4:4">
      <c r="D1273" s="174"/>
    </row>
    <row r="1274" spans="4:4">
      <c r="D1274" s="174"/>
    </row>
    <row r="1275" spans="4:4">
      <c r="D1275" s="174"/>
    </row>
    <row r="1276" spans="4:4">
      <c r="D1276" s="174"/>
    </row>
    <row r="1277" spans="4:4">
      <c r="D1277" s="174"/>
    </row>
    <row r="1278" spans="4:4">
      <c r="D1278" s="174"/>
    </row>
    <row r="1279" spans="4:4">
      <c r="D1279" s="174"/>
    </row>
    <row r="1280" spans="4:4">
      <c r="D1280" s="174"/>
    </row>
    <row r="1281" spans="4:4">
      <c r="D1281" s="174"/>
    </row>
    <row r="1282" spans="4:4">
      <c r="D1282" s="174"/>
    </row>
    <row r="1283" spans="4:4">
      <c r="D1283" s="174"/>
    </row>
    <row r="1284" spans="4:4">
      <c r="D1284" s="174"/>
    </row>
    <row r="1285" spans="4:4">
      <c r="D1285" s="174"/>
    </row>
    <row r="1286" spans="4:4">
      <c r="D1286" s="174"/>
    </row>
    <row r="1287" spans="4:4">
      <c r="D1287" s="174"/>
    </row>
    <row r="1288" spans="4:4">
      <c r="D1288" s="174"/>
    </row>
    <row r="1289" spans="4:4">
      <c r="D1289" s="174"/>
    </row>
    <row r="1290" spans="4:4">
      <c r="D1290" s="174"/>
    </row>
    <row r="1291" spans="4:4">
      <c r="D1291" s="174"/>
    </row>
    <row r="1292" spans="4:4">
      <c r="D1292" s="174"/>
    </row>
    <row r="1293" spans="4:4">
      <c r="D1293" s="174"/>
    </row>
    <row r="1294" spans="4:4">
      <c r="D1294" s="174"/>
    </row>
    <row r="1295" spans="4:4">
      <c r="D1295" s="174"/>
    </row>
    <row r="1296" spans="4:4">
      <c r="D1296" s="174"/>
    </row>
    <row r="1297" spans="4:4">
      <c r="D1297" s="174"/>
    </row>
    <row r="1298" spans="4:4">
      <c r="D1298" s="174"/>
    </row>
    <row r="1299" spans="4:4">
      <c r="D1299" s="174"/>
    </row>
    <row r="1300" spans="4:4">
      <c r="D1300" s="174"/>
    </row>
    <row r="1301" spans="4:4">
      <c r="D1301" s="174"/>
    </row>
    <row r="1302" spans="4:4">
      <c r="D1302" s="174"/>
    </row>
    <row r="1303" spans="4:4">
      <c r="D1303" s="174"/>
    </row>
    <row r="1304" spans="4:4">
      <c r="D1304" s="174"/>
    </row>
    <row r="1305" spans="4:4">
      <c r="D1305" s="174"/>
    </row>
    <row r="1306" spans="4:4">
      <c r="D1306" s="174"/>
    </row>
    <row r="1307" spans="4:4">
      <c r="D1307" s="174"/>
    </row>
    <row r="1308" spans="4:4">
      <c r="D1308" s="174"/>
    </row>
    <row r="1309" spans="4:4">
      <c r="D1309" s="174"/>
    </row>
    <row r="1310" spans="4:4">
      <c r="D1310" s="174"/>
    </row>
    <row r="1311" spans="4:4">
      <c r="D1311" s="174"/>
    </row>
    <row r="1312" spans="4:4">
      <c r="D1312" s="174"/>
    </row>
    <row r="1313" spans="4:4">
      <c r="D1313" s="174"/>
    </row>
    <row r="1314" spans="4:4">
      <c r="D1314" s="174"/>
    </row>
    <row r="1315" spans="4:4">
      <c r="D1315" s="174"/>
    </row>
    <row r="1316" spans="4:4">
      <c r="D1316" s="174"/>
    </row>
    <row r="1317" spans="4:4">
      <c r="D1317" s="174"/>
    </row>
    <row r="1318" spans="4:4">
      <c r="D1318" s="174"/>
    </row>
    <row r="1319" spans="4:4">
      <c r="D1319" s="174"/>
    </row>
    <row r="1320" spans="4:4">
      <c r="D1320" s="174"/>
    </row>
    <row r="1321" spans="4:4">
      <c r="D1321" s="174"/>
    </row>
    <row r="1322" spans="4:4">
      <c r="D1322" s="174"/>
    </row>
    <row r="1323" spans="4:4">
      <c r="D1323" s="174"/>
    </row>
    <row r="1324" spans="4:4">
      <c r="D1324" s="174"/>
    </row>
    <row r="1325" spans="4:4">
      <c r="D1325" s="174"/>
    </row>
    <row r="1326" spans="4:4">
      <c r="D1326" s="174"/>
    </row>
    <row r="1327" spans="4:4">
      <c r="D1327" s="174"/>
    </row>
    <row r="1328" spans="4:4">
      <c r="D1328" s="174"/>
    </row>
    <row r="1329" spans="4:4">
      <c r="D1329" s="174"/>
    </row>
    <row r="1330" spans="4:4">
      <c r="D1330" s="174"/>
    </row>
    <row r="1331" spans="4:4">
      <c r="D1331" s="174"/>
    </row>
    <row r="1332" spans="4:4">
      <c r="D1332" s="174"/>
    </row>
    <row r="1333" spans="4:4">
      <c r="D1333" s="174"/>
    </row>
    <row r="1334" spans="4:4">
      <c r="D1334" s="174"/>
    </row>
    <row r="1335" spans="4:4">
      <c r="D1335" s="174"/>
    </row>
    <row r="1336" spans="4:4">
      <c r="D1336" s="174"/>
    </row>
    <row r="1337" spans="4:4">
      <c r="D1337" s="174"/>
    </row>
    <row r="1338" spans="4:4">
      <c r="D1338" s="174"/>
    </row>
    <row r="1339" spans="4:4">
      <c r="D1339" s="174"/>
    </row>
    <row r="1340" spans="4:4">
      <c r="D1340" s="174"/>
    </row>
    <row r="1341" spans="4:4">
      <c r="D1341" s="174"/>
    </row>
    <row r="1342" spans="4:4">
      <c r="D1342" s="174"/>
    </row>
    <row r="1343" spans="4:4">
      <c r="D1343" s="174"/>
    </row>
    <row r="1344" spans="4:4">
      <c r="D1344" s="174"/>
    </row>
    <row r="1345" spans="4:4">
      <c r="D1345" s="174"/>
    </row>
    <row r="1346" spans="4:4">
      <c r="D1346" s="174"/>
    </row>
    <row r="1347" spans="4:4">
      <c r="D1347" s="174"/>
    </row>
    <row r="1348" spans="4:4">
      <c r="D1348" s="174"/>
    </row>
    <row r="1349" spans="4:4">
      <c r="D1349" s="174"/>
    </row>
    <row r="1350" spans="4:4">
      <c r="D1350" s="174"/>
    </row>
    <row r="1351" spans="4:4">
      <c r="D1351" s="174"/>
    </row>
    <row r="1352" spans="4:4">
      <c r="D1352" s="174"/>
    </row>
    <row r="1353" spans="4:4">
      <c r="D1353" s="174"/>
    </row>
    <row r="1354" spans="4:4">
      <c r="D1354" s="174"/>
    </row>
    <row r="1355" spans="4:4">
      <c r="D1355" s="174"/>
    </row>
    <row r="1356" spans="4:4">
      <c r="D1356" s="174"/>
    </row>
    <row r="1357" spans="4:4">
      <c r="D1357" s="174"/>
    </row>
    <row r="1358" spans="4:4">
      <c r="D1358" s="174"/>
    </row>
    <row r="1359" spans="4:4">
      <c r="D1359" s="174"/>
    </row>
    <row r="1360" spans="4:4">
      <c r="D1360" s="174"/>
    </row>
    <row r="1361" spans="4:4">
      <c r="D1361" s="174"/>
    </row>
    <row r="1362" spans="4:4">
      <c r="D1362" s="174"/>
    </row>
    <row r="1363" spans="4:4">
      <c r="D1363" s="174"/>
    </row>
    <row r="1364" spans="4:4">
      <c r="D1364" s="174"/>
    </row>
    <row r="1365" spans="4:4">
      <c r="D1365" s="174"/>
    </row>
    <row r="1366" spans="4:4">
      <c r="D1366" s="174"/>
    </row>
    <row r="1367" spans="4:4">
      <c r="D1367" s="174"/>
    </row>
    <row r="1368" spans="4:4">
      <c r="D1368" s="174"/>
    </row>
  </sheetData>
  <mergeCells count="31">
    <mergeCell ref="A5:E5"/>
    <mergeCell ref="A6:D6"/>
    <mergeCell ref="A7:D7"/>
    <mergeCell ref="A8:A9"/>
    <mergeCell ref="B8:D8"/>
    <mergeCell ref="B9:D9"/>
    <mergeCell ref="B23:D23"/>
    <mergeCell ref="A10:D10"/>
    <mergeCell ref="A11:A25"/>
    <mergeCell ref="B11:D11"/>
    <mergeCell ref="B12:B13"/>
    <mergeCell ref="C12:D12"/>
    <mergeCell ref="C13:D13"/>
    <mergeCell ref="B14:D14"/>
    <mergeCell ref="B15:D15"/>
    <mergeCell ref="B16:D16"/>
    <mergeCell ref="B17:D17"/>
    <mergeCell ref="B18:D18"/>
    <mergeCell ref="B19:D19"/>
    <mergeCell ref="B20:B22"/>
    <mergeCell ref="C20:D20"/>
    <mergeCell ref="C21:D21"/>
    <mergeCell ref="A30:D30"/>
    <mergeCell ref="A31:D31"/>
    <mergeCell ref="A32:D32"/>
    <mergeCell ref="B24:D24"/>
    <mergeCell ref="C25:D25"/>
    <mergeCell ref="A26:D26"/>
    <mergeCell ref="A27:D27"/>
    <mergeCell ref="A28:D28"/>
    <mergeCell ref="A29:D29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39BD-B32D-4C8E-A860-F63ED6CCBEF6}">
  <dimension ref="A1:Q102"/>
  <sheetViews>
    <sheetView workbookViewId="0">
      <selection activeCell="C12" sqref="C12:C99"/>
    </sheetView>
  </sheetViews>
  <sheetFormatPr defaultRowHeight="14.4"/>
  <cols>
    <col min="2" max="4" width="14.21875" customWidth="1"/>
    <col min="5" max="8" width="14.109375" customWidth="1"/>
    <col min="11" max="11" width="8.33203125" bestFit="1" customWidth="1"/>
    <col min="12" max="12" width="32.44140625" bestFit="1" customWidth="1"/>
  </cols>
  <sheetData>
    <row r="1" spans="1:17" ht="21">
      <c r="A1" s="2" t="s">
        <v>3</v>
      </c>
      <c r="B1" s="2"/>
    </row>
    <row r="2" spans="1:17">
      <c r="A2" s="1" t="s">
        <v>34</v>
      </c>
      <c r="B2" s="1" t="s">
        <v>6</v>
      </c>
      <c r="C2" t="s">
        <v>190</v>
      </c>
    </row>
    <row r="3" spans="1:17">
      <c r="A3" s="1" t="s">
        <v>30</v>
      </c>
      <c r="B3" s="1" t="s">
        <v>6</v>
      </c>
      <c r="C3" t="s">
        <v>525</v>
      </c>
    </row>
    <row r="4" spans="1:17">
      <c r="B4" s="1" t="s">
        <v>7</v>
      </c>
      <c r="C4" t="s">
        <v>8</v>
      </c>
    </row>
    <row r="5" spans="1:17">
      <c r="A5" s="1" t="s">
        <v>31</v>
      </c>
      <c r="B5" s="1" t="s">
        <v>6</v>
      </c>
      <c r="C5" t="s">
        <v>32</v>
      </c>
    </row>
    <row r="6" spans="1:17">
      <c r="B6" s="1" t="s">
        <v>7</v>
      </c>
      <c r="C6" t="s">
        <v>33</v>
      </c>
    </row>
    <row r="7" spans="1:17">
      <c r="B7" s="1" t="s">
        <v>7</v>
      </c>
      <c r="C7" t="s">
        <v>524</v>
      </c>
    </row>
    <row r="8" spans="1:17">
      <c r="A8" s="1" t="s">
        <v>500</v>
      </c>
      <c r="B8" s="1" t="s">
        <v>7</v>
      </c>
      <c r="C8" t="s">
        <v>501</v>
      </c>
      <c r="F8" s="344"/>
      <c r="G8" s="344"/>
      <c r="H8" s="344"/>
      <c r="I8" s="344"/>
    </row>
    <row r="9" spans="1:17">
      <c r="A9" s="1"/>
      <c r="B9" s="1"/>
      <c r="F9" s="344"/>
      <c r="G9" s="344"/>
      <c r="H9" s="344"/>
      <c r="I9" s="344"/>
      <c r="M9" s="355"/>
      <c r="N9" s="355"/>
      <c r="O9" s="355"/>
      <c r="P9" s="355"/>
      <c r="Q9" s="355"/>
    </row>
    <row r="10" spans="1:17">
      <c r="E10" s="355" t="s">
        <v>282</v>
      </c>
      <c r="F10" s="355"/>
      <c r="G10" s="355"/>
      <c r="H10" s="355"/>
      <c r="I10" s="355"/>
      <c r="M10" s="18"/>
      <c r="N10" s="18"/>
      <c r="O10" s="18"/>
      <c r="P10" s="18"/>
      <c r="Q10" s="18"/>
    </row>
    <row r="11" spans="1:17">
      <c r="A11" s="18" t="s">
        <v>0</v>
      </c>
      <c r="B11" s="18" t="s">
        <v>191</v>
      </c>
      <c r="C11" s="18" t="s">
        <v>30</v>
      </c>
      <c r="D11" s="18" t="s">
        <v>31</v>
      </c>
      <c r="E11" s="18" t="s">
        <v>192</v>
      </c>
      <c r="F11" s="18" t="s">
        <v>191</v>
      </c>
      <c r="G11" s="18" t="s">
        <v>30</v>
      </c>
      <c r="H11" s="18" t="s">
        <v>31</v>
      </c>
      <c r="I11" s="18" t="s">
        <v>500</v>
      </c>
      <c r="L11" s="345"/>
    </row>
    <row r="12" spans="1:17">
      <c r="A12" s="12">
        <v>1</v>
      </c>
      <c r="B12" s="13">
        <f>administrativni!B7</f>
        <v>0</v>
      </c>
      <c r="C12" s="180">
        <f>skoly!B7*(1-'Vyrazeni (1-digit)'!D$6)</f>
        <v>4.0935680000000002E-2</v>
      </c>
      <c r="D12" s="179">
        <f>0.7*(1-prace_z_domu!E5)+0.2*prace_z_domu!E5</f>
        <v>0.47171350000000001</v>
      </c>
      <c r="E12" s="341">
        <f>zamest_odvetvi!B6*1000</f>
        <v>98210</v>
      </c>
      <c r="F12" s="341">
        <f>B12*$E12</f>
        <v>0</v>
      </c>
      <c r="G12" s="341">
        <f>C12*($E12-F12)</f>
        <v>4020.2931328000004</v>
      </c>
      <c r="H12" s="341">
        <f>D12*(E12-F12-G12)</f>
        <v>44430.556290300949</v>
      </c>
      <c r="I12" s="341">
        <f>SUM(F12:H12)</f>
        <v>48450.849423100946</v>
      </c>
      <c r="L12" s="345"/>
    </row>
    <row r="13" spans="1:17">
      <c r="A13" s="12">
        <v>2</v>
      </c>
      <c r="B13" s="13">
        <f>administrativni!B8</f>
        <v>0</v>
      </c>
      <c r="C13" s="180">
        <f>skoly!B8*(1-'Vyrazeni (1-digit)'!D$6)</f>
        <v>7.540616E-2</v>
      </c>
      <c r="D13" s="179">
        <f>0.7*(1-prace_z_domu!E6)+0.2*prace_z_domu!E6</f>
        <v>0.47171350000000001</v>
      </c>
      <c r="E13" s="341">
        <f>zamest_odvetvi!B7*1000</f>
        <v>14302</v>
      </c>
      <c r="F13" s="341">
        <f t="shared" ref="F13:F76" si="0">B13*$E13</f>
        <v>0</v>
      </c>
      <c r="G13" s="341">
        <f t="shared" ref="G13:G76" si="1">C13*($E13-F13)</f>
        <v>1078.4589003199999</v>
      </c>
      <c r="H13" s="341">
        <f t="shared" ref="H13:H76" si="2">D13*(E13-F13-G13)</f>
        <v>6237.7228545239022</v>
      </c>
      <c r="I13" s="341">
        <f t="shared" ref="I13:I76" si="3">SUM(F13:H13)</f>
        <v>7316.1817548439021</v>
      </c>
      <c r="L13" s="345"/>
    </row>
    <row r="14" spans="1:17">
      <c r="A14" s="12">
        <v>3</v>
      </c>
      <c r="B14" s="13">
        <f>administrativni!B9</f>
        <v>0</v>
      </c>
      <c r="C14" s="180">
        <f>skoly!B9*(1-'Vyrazeni (1-digit)'!D$6)</f>
        <v>7.540616E-2</v>
      </c>
      <c r="D14" s="179">
        <f>0.7*(1-prace_z_domu!E7)+0.2*prace_z_domu!E7</f>
        <v>0.47171350000000001</v>
      </c>
      <c r="E14" s="341">
        <f>zamest_odvetvi!B8*1000</f>
        <v>1209</v>
      </c>
      <c r="F14" s="341">
        <f t="shared" si="0"/>
        <v>0</v>
      </c>
      <c r="G14" s="341">
        <f t="shared" si="1"/>
        <v>91.16604744</v>
      </c>
      <c r="H14" s="341">
        <f t="shared" si="2"/>
        <v>527.29736618091158</v>
      </c>
      <c r="I14" s="341">
        <f t="shared" si="3"/>
        <v>618.46341362091152</v>
      </c>
      <c r="L14" s="345"/>
    </row>
    <row r="15" spans="1:17">
      <c r="A15" s="12">
        <v>5</v>
      </c>
      <c r="B15" s="13">
        <f>administrativni!B10</f>
        <v>0</v>
      </c>
      <c r="C15" s="180">
        <f>skoly!B10*(1-'Vyrazeni (1-digit)'!D$6)</f>
        <v>7.540616E-2</v>
      </c>
      <c r="D15" s="179">
        <f>0.7*(1-prace_z_domu!E8)+0.2*prace_z_domu!E8</f>
        <v>0.47171350000000001</v>
      </c>
      <c r="E15" s="341">
        <f>zamest_odvetvi!B9*1000</f>
        <v>17838.341087983208</v>
      </c>
      <c r="F15" s="341">
        <f t="shared" si="0"/>
        <v>0</v>
      </c>
      <c r="G15" s="341">
        <f t="shared" si="1"/>
        <v>1345.1208022150358</v>
      </c>
      <c r="H15" s="341">
        <f t="shared" si="2"/>
        <v>7780.0746672707055</v>
      </c>
      <c r="I15" s="341">
        <f t="shared" si="3"/>
        <v>9125.1954694857413</v>
      </c>
      <c r="L15" s="346"/>
    </row>
    <row r="16" spans="1:17">
      <c r="A16" s="12">
        <v>6</v>
      </c>
      <c r="B16" s="13">
        <f>administrativni!B11</f>
        <v>0</v>
      </c>
      <c r="C16" s="180">
        <f>skoly!B11*(1-'Vyrazeni (1-digit)'!D$6)</f>
        <v>7.540616E-2</v>
      </c>
      <c r="D16" s="179">
        <f>0.7*(1-prace_z_domu!E9)+0.2*prace_z_domu!E9</f>
        <v>0.47171350000000001</v>
      </c>
      <c r="E16" s="341">
        <f>zamest_odvetvi!B10*1000</f>
        <v>4008.6589120167923</v>
      </c>
      <c r="F16" s="341">
        <f t="shared" si="0"/>
        <v>0</v>
      </c>
      <c r="G16" s="341">
        <f t="shared" si="1"/>
        <v>302.27757530496416</v>
      </c>
      <c r="H16" s="341">
        <f t="shared" si="2"/>
        <v>1748.350112675015</v>
      </c>
      <c r="I16" s="341">
        <f t="shared" si="3"/>
        <v>2050.6276879799793</v>
      </c>
      <c r="L16" s="346"/>
    </row>
    <row r="17" spans="1:12">
      <c r="A17" s="12">
        <v>7</v>
      </c>
      <c r="B17" s="13">
        <f>administrativni!B12</f>
        <v>0</v>
      </c>
      <c r="C17" s="180">
        <f>skoly!B12*(1-'Vyrazeni (1-digit)'!D$6)</f>
        <v>7.540616E-2</v>
      </c>
      <c r="D17" s="179">
        <f>0.7*(1-prace_z_domu!E10)+0.2*prace_z_domu!E10</f>
        <v>0.47171350000000001</v>
      </c>
      <c r="E17" s="341">
        <f>zamest_odvetvi!B11*1000</f>
        <v>1229.8214634146343</v>
      </c>
      <c r="F17" s="341">
        <f t="shared" si="0"/>
        <v>0</v>
      </c>
      <c r="G17" s="341">
        <f t="shared" si="1"/>
        <v>92.736114041678064</v>
      </c>
      <c r="H17" s="341">
        <f t="shared" si="2"/>
        <v>536.37850995144004</v>
      </c>
      <c r="I17" s="341">
        <f t="shared" si="3"/>
        <v>629.11462399311813</v>
      </c>
      <c r="L17" s="346"/>
    </row>
    <row r="18" spans="1:12">
      <c r="A18" s="12">
        <v>8</v>
      </c>
      <c r="B18" s="13">
        <f>administrativni!B13</f>
        <v>0</v>
      </c>
      <c r="C18" s="180">
        <f>skoly!B13*(1-'Vyrazeni (1-digit)'!D$6)</f>
        <v>7.540616E-2</v>
      </c>
      <c r="D18" s="179">
        <f>0.7*(1-prace_z_domu!E11)+0.2*prace_z_domu!E11</f>
        <v>0.47171350000000001</v>
      </c>
      <c r="E18" s="341">
        <f>zamest_odvetvi!B12*1000</f>
        <v>7009.1785365853666</v>
      </c>
      <c r="F18" s="341">
        <f t="shared" si="0"/>
        <v>0</v>
      </c>
      <c r="G18" s="341">
        <f t="shared" si="1"/>
        <v>528.53523819832196</v>
      </c>
      <c r="H18" s="341">
        <f t="shared" si="2"/>
        <v>3057.0069325336972</v>
      </c>
      <c r="I18" s="341">
        <f t="shared" si="3"/>
        <v>3585.5421707320193</v>
      </c>
      <c r="L18" s="346"/>
    </row>
    <row r="19" spans="1:12">
      <c r="A19" s="12">
        <v>9</v>
      </c>
      <c r="B19" s="13">
        <f>administrativni!B14</f>
        <v>0</v>
      </c>
      <c r="C19" s="180">
        <f>skoly!B14*(1-'Vyrazeni (1-digit)'!D$6)</f>
        <v>8.9971999999999996E-2</v>
      </c>
      <c r="D19" s="179">
        <f>0.7*(1-prace_z_domu!E12)+0.2*prace_z_domu!E12</f>
        <v>0.47171350000000001</v>
      </c>
      <c r="E19" s="341">
        <f>zamest_odvetvi!B13*1000</f>
        <v>2200</v>
      </c>
      <c r="F19" s="341">
        <f t="shared" si="0"/>
        <v>0</v>
      </c>
      <c r="G19" s="341">
        <f t="shared" si="1"/>
        <v>197.9384</v>
      </c>
      <c r="H19" s="341">
        <f t="shared" si="2"/>
        <v>944.39948455160004</v>
      </c>
      <c r="I19" s="341">
        <f t="shared" si="3"/>
        <v>1142.3378845515999</v>
      </c>
      <c r="L19" s="345"/>
    </row>
    <row r="20" spans="1:12">
      <c r="A20" s="12">
        <v>10</v>
      </c>
      <c r="B20" s="13">
        <f>administrativni!B15</f>
        <v>0</v>
      </c>
      <c r="C20" s="180">
        <f>skoly!B15*(1-'Vyrazeni (1-digit)'!D$6)</f>
        <v>8.3146080000000011E-2</v>
      </c>
      <c r="D20" s="179">
        <f>0.7*(1-prace_z_domu!E13)+0.2*prace_z_domu!E13</f>
        <v>0.50816499999999998</v>
      </c>
      <c r="E20" s="341">
        <f>zamest_odvetvi!B14*1000</f>
        <v>102406</v>
      </c>
      <c r="F20" s="341">
        <f t="shared" si="0"/>
        <v>0</v>
      </c>
      <c r="G20" s="341">
        <f t="shared" si="1"/>
        <v>8514.6574684800016</v>
      </c>
      <c r="H20" s="341">
        <f t="shared" si="2"/>
        <v>47712.294077529856</v>
      </c>
      <c r="I20" s="341">
        <f t="shared" si="3"/>
        <v>56226.951546009856</v>
      </c>
      <c r="L20" s="345"/>
    </row>
    <row r="21" spans="1:12">
      <c r="A21" s="12">
        <v>11</v>
      </c>
      <c r="B21" s="13">
        <f>administrativni!B16</f>
        <v>0</v>
      </c>
      <c r="C21" s="180">
        <f>skoly!B16*(1-'Vyrazeni (1-digit)'!D$6)</f>
        <v>7.540616E-2</v>
      </c>
      <c r="D21" s="179">
        <f>0.7*(1-prace_z_domu!E14)+0.2*prace_z_domu!E14</f>
        <v>0.50816499999999998</v>
      </c>
      <c r="E21" s="341">
        <f>zamest_odvetvi!B15*1000</f>
        <v>15356</v>
      </c>
      <c r="F21" s="341">
        <f t="shared" si="0"/>
        <v>0</v>
      </c>
      <c r="G21" s="341">
        <f t="shared" si="1"/>
        <v>1157.93699296</v>
      </c>
      <c r="H21" s="341">
        <f t="shared" si="2"/>
        <v>7214.9586879724811</v>
      </c>
      <c r="I21" s="341">
        <f t="shared" si="3"/>
        <v>8372.8956809324809</v>
      </c>
      <c r="L21" s="345"/>
    </row>
    <row r="22" spans="1:12">
      <c r="A22" s="12">
        <v>12</v>
      </c>
      <c r="B22" s="13">
        <f>administrativni!B17</f>
        <v>0</v>
      </c>
      <c r="C22" s="180">
        <f>skoly!B17*(1-'Vyrazeni (1-digit)'!D$6)</f>
        <v>7.540616E-2</v>
      </c>
      <c r="D22" s="179">
        <f>0.7*(1-prace_z_domu!E15)+0.2*prace_z_domu!E15</f>
        <v>0.50816499999999998</v>
      </c>
      <c r="E22" s="341">
        <f>zamest_odvetvi!B16*1000</f>
        <v>1284</v>
      </c>
      <c r="F22" s="341">
        <f t="shared" si="0"/>
        <v>0</v>
      </c>
      <c r="G22" s="341">
        <f t="shared" si="1"/>
        <v>96.82150944</v>
      </c>
      <c r="H22" s="341">
        <f t="shared" si="2"/>
        <v>603.28255765542235</v>
      </c>
      <c r="I22" s="341">
        <f t="shared" si="3"/>
        <v>700.10406709542235</v>
      </c>
      <c r="L22" s="345"/>
    </row>
    <row r="23" spans="1:12">
      <c r="A23" s="12">
        <v>13</v>
      </c>
      <c r="B23" s="13">
        <f>administrativni!B18</f>
        <v>0</v>
      </c>
      <c r="C23" s="180">
        <f>skoly!B18*(1-'Vyrazeni (1-digit)'!D$6)</f>
        <v>7.540616E-2</v>
      </c>
      <c r="D23" s="179">
        <f>0.7*(1-prace_z_domu!E16)+0.2*prace_z_domu!E16</f>
        <v>0.50816499999999998</v>
      </c>
      <c r="E23" s="341">
        <f>zamest_odvetvi!B17*1000</f>
        <v>26217</v>
      </c>
      <c r="F23" s="341">
        <f t="shared" si="0"/>
        <v>0</v>
      </c>
      <c r="G23" s="341">
        <f t="shared" si="1"/>
        <v>1976.9232967200001</v>
      </c>
      <c r="H23" s="341">
        <f t="shared" si="2"/>
        <v>12317.95857792228</v>
      </c>
      <c r="I23" s="341">
        <f t="shared" si="3"/>
        <v>14294.88187464228</v>
      </c>
      <c r="L23" s="345"/>
    </row>
    <row r="24" spans="1:12">
      <c r="A24" s="12">
        <v>14</v>
      </c>
      <c r="B24" s="13">
        <f>administrativni!B19</f>
        <v>0</v>
      </c>
      <c r="C24" s="180">
        <f>skoly!B19*(1-'Vyrazeni (1-digit)'!D$6)</f>
        <v>7.540616E-2</v>
      </c>
      <c r="D24" s="179">
        <f>0.7*(1-prace_z_domu!E17)+0.2*prace_z_domu!E17</f>
        <v>0.50816499999999998</v>
      </c>
      <c r="E24" s="341">
        <f>zamest_odvetvi!B18*1000</f>
        <v>18892</v>
      </c>
      <c r="F24" s="341">
        <f t="shared" si="0"/>
        <v>0</v>
      </c>
      <c r="G24" s="341">
        <f t="shared" si="1"/>
        <v>1424.57317472</v>
      </c>
      <c r="H24" s="341">
        <f t="shared" si="2"/>
        <v>8876.3349526684106</v>
      </c>
      <c r="I24" s="341">
        <f t="shared" si="3"/>
        <v>10300.908127388411</v>
      </c>
      <c r="L24" s="345"/>
    </row>
    <row r="25" spans="1:12">
      <c r="A25" s="12">
        <v>15</v>
      </c>
      <c r="B25" s="13">
        <f>administrativni!B20</f>
        <v>0</v>
      </c>
      <c r="C25" s="180">
        <f>skoly!B20*(1-'Vyrazeni (1-digit)'!D$6)</f>
        <v>7.540616E-2</v>
      </c>
      <c r="D25" s="179">
        <f>0.7*(1-prace_z_domu!E18)+0.2*prace_z_domu!E18</f>
        <v>0.50816499999999998</v>
      </c>
      <c r="E25" s="341">
        <f>zamest_odvetvi!B19*1000</f>
        <v>6170</v>
      </c>
      <c r="F25" s="341">
        <f t="shared" si="0"/>
        <v>0</v>
      </c>
      <c r="G25" s="341">
        <f t="shared" si="1"/>
        <v>465.2560072</v>
      </c>
      <c r="H25" s="341">
        <f t="shared" si="2"/>
        <v>2898.9512311012122</v>
      </c>
      <c r="I25" s="341">
        <f t="shared" si="3"/>
        <v>3364.2072383012123</v>
      </c>
    </row>
    <row r="26" spans="1:12">
      <c r="A26" s="12">
        <v>16</v>
      </c>
      <c r="B26" s="13">
        <f>administrativni!B21</f>
        <v>0</v>
      </c>
      <c r="C26" s="180">
        <f>skoly!B21*(1-'Vyrazeni (1-digit)'!D$6)</f>
        <v>7.540616E-2</v>
      </c>
      <c r="D26" s="179">
        <f>0.7*(1-prace_z_domu!E19)+0.2*prace_z_domu!E19</f>
        <v>0.50816499999999998</v>
      </c>
      <c r="E26" s="341">
        <f>zamest_odvetvi!B20*1000</f>
        <v>37545</v>
      </c>
      <c r="F26" s="341">
        <f t="shared" si="0"/>
        <v>0</v>
      </c>
      <c r="G26" s="341">
        <f t="shared" si="1"/>
        <v>2831.1242772000001</v>
      </c>
      <c r="H26" s="341">
        <f t="shared" si="2"/>
        <v>17640.376656676664</v>
      </c>
      <c r="I26" s="341">
        <f t="shared" si="3"/>
        <v>20471.500933876665</v>
      </c>
    </row>
    <row r="27" spans="1:12">
      <c r="A27" s="12">
        <v>17</v>
      </c>
      <c r="B27" s="13">
        <f>administrativni!B22</f>
        <v>0</v>
      </c>
      <c r="C27" s="180">
        <f>skoly!B22*(1-'Vyrazeni (1-digit)'!D$6)</f>
        <v>7.540616E-2</v>
      </c>
      <c r="D27" s="179">
        <f>0.7*(1-prace_z_domu!E20)+0.2*prace_z_domu!E20</f>
        <v>0.50816499999999998</v>
      </c>
      <c r="E27" s="341">
        <f>zamest_odvetvi!B21*1000</f>
        <v>21222</v>
      </c>
      <c r="F27" s="341">
        <f t="shared" si="0"/>
        <v>0</v>
      </c>
      <c r="G27" s="341">
        <f t="shared" si="1"/>
        <v>1600.2695275199999</v>
      </c>
      <c r="H27" s="341">
        <f t="shared" si="2"/>
        <v>9971.0766655478001</v>
      </c>
      <c r="I27" s="341">
        <f t="shared" si="3"/>
        <v>11571.3461930678</v>
      </c>
    </row>
    <row r="28" spans="1:12">
      <c r="A28" s="12">
        <v>18</v>
      </c>
      <c r="B28" s="13">
        <f>administrativni!B23</f>
        <v>0</v>
      </c>
      <c r="C28" s="180">
        <f>skoly!B23*(1-'Vyrazeni (1-digit)'!D$6)</f>
        <v>7.540616E-2</v>
      </c>
      <c r="D28" s="179">
        <f>0.7*(1-prace_z_domu!E21)+0.2*prace_z_domu!E21</f>
        <v>0.50816499999999998</v>
      </c>
      <c r="E28" s="341">
        <f>zamest_odvetvi!B22*1000</f>
        <v>20263</v>
      </c>
      <c r="F28" s="341">
        <f t="shared" si="0"/>
        <v>0</v>
      </c>
      <c r="G28" s="341">
        <f t="shared" si="1"/>
        <v>1527.9550200799999</v>
      </c>
      <c r="H28" s="341">
        <f t="shared" si="2"/>
        <v>9520.494132221047</v>
      </c>
      <c r="I28" s="341">
        <f t="shared" si="3"/>
        <v>11048.449152301047</v>
      </c>
    </row>
    <row r="29" spans="1:12">
      <c r="A29" s="12">
        <v>19</v>
      </c>
      <c r="B29" s="13">
        <f>administrativni!B24</f>
        <v>0</v>
      </c>
      <c r="C29" s="180">
        <f>skoly!B24*(1-'Vyrazeni (1-digit)'!D$6)</f>
        <v>7.540616E-2</v>
      </c>
      <c r="D29" s="179">
        <f>0.7*(1-prace_z_domu!E22)+0.2*prace_z_domu!E22</f>
        <v>0.50816499999999998</v>
      </c>
      <c r="E29" s="341">
        <f>zamest_odvetvi!B23*1000</f>
        <v>1658</v>
      </c>
      <c r="F29" s="341">
        <f t="shared" si="0"/>
        <v>0</v>
      </c>
      <c r="G29" s="341">
        <f t="shared" si="1"/>
        <v>125.02341328</v>
      </c>
      <c r="H29" s="341">
        <f t="shared" si="2"/>
        <v>779.00504719056869</v>
      </c>
      <c r="I29" s="341">
        <f t="shared" si="3"/>
        <v>904.02846047056869</v>
      </c>
    </row>
    <row r="30" spans="1:12">
      <c r="A30" s="12">
        <v>20</v>
      </c>
      <c r="B30" s="13">
        <f>administrativni!B25</f>
        <v>0</v>
      </c>
      <c r="C30" s="180">
        <f>skoly!B25*(1-'Vyrazeni (1-digit)'!D$6)</f>
        <v>7.540616E-2</v>
      </c>
      <c r="D30" s="179">
        <f>0.7*(1-prace_z_domu!E23)+0.2*prace_z_domu!E23</f>
        <v>0.50816499999999998</v>
      </c>
      <c r="E30" s="341">
        <f>zamest_odvetvi!B24*1000</f>
        <v>30307</v>
      </c>
      <c r="F30" s="341">
        <f t="shared" si="0"/>
        <v>0</v>
      </c>
      <c r="G30" s="341">
        <f t="shared" si="1"/>
        <v>2285.3344911200002</v>
      </c>
      <c r="H30" s="341">
        <f t="shared" si="2"/>
        <v>14239.629653320004</v>
      </c>
      <c r="I30" s="341">
        <f t="shared" si="3"/>
        <v>16524.964144440004</v>
      </c>
    </row>
    <row r="31" spans="1:12">
      <c r="A31" s="12">
        <v>21</v>
      </c>
      <c r="B31" s="13">
        <f>administrativni!B26</f>
        <v>0</v>
      </c>
      <c r="C31" s="180">
        <f>skoly!B26*(1-'Vyrazeni (1-digit)'!D$6)</f>
        <v>7.540616E-2</v>
      </c>
      <c r="D31" s="179">
        <f>0.7*(1-prace_z_domu!E24)+0.2*prace_z_domu!E24</f>
        <v>0.50816499999999998</v>
      </c>
      <c r="E31" s="341">
        <f>zamest_odvetvi!B25*1000</f>
        <v>9821</v>
      </c>
      <c r="F31" s="341">
        <f t="shared" si="0"/>
        <v>0</v>
      </c>
      <c r="G31" s="341">
        <f t="shared" si="1"/>
        <v>740.56389736000006</v>
      </c>
      <c r="H31" s="341">
        <f t="shared" si="2"/>
        <v>4614.359812098055</v>
      </c>
      <c r="I31" s="341">
        <f t="shared" si="3"/>
        <v>5354.9237094580549</v>
      </c>
    </row>
    <row r="32" spans="1:12">
      <c r="A32" s="12">
        <v>22</v>
      </c>
      <c r="B32" s="13">
        <f>administrativni!B27</f>
        <v>0</v>
      </c>
      <c r="C32" s="180">
        <f>skoly!B27*(1-'Vyrazeni (1-digit)'!D$6)</f>
        <v>8.4126960000000001E-2</v>
      </c>
      <c r="D32" s="179">
        <f>0.7*(1-prace_z_domu!E25)+0.2*prace_z_domu!E25</f>
        <v>0.50816499999999998</v>
      </c>
      <c r="E32" s="341">
        <f>zamest_odvetvi!B26*1000</f>
        <v>94986</v>
      </c>
      <c r="F32" s="341">
        <f t="shared" si="0"/>
        <v>0</v>
      </c>
      <c r="G32" s="341">
        <f t="shared" si="1"/>
        <v>7990.8834225600003</v>
      </c>
      <c r="H32" s="341">
        <f t="shared" si="2"/>
        <v>44207.873415574795</v>
      </c>
      <c r="I32" s="341">
        <f t="shared" si="3"/>
        <v>52198.756838134796</v>
      </c>
    </row>
    <row r="33" spans="1:9">
      <c r="A33" s="12">
        <v>23</v>
      </c>
      <c r="B33" s="13">
        <f>administrativni!B28</f>
        <v>0</v>
      </c>
      <c r="C33" s="180">
        <f>skoly!B28*(1-'Vyrazeni (1-digit)'!D$6)</f>
        <v>7.540616E-2</v>
      </c>
      <c r="D33" s="179">
        <f>0.7*(1-prace_z_domu!E26)+0.2*prace_z_domu!E26</f>
        <v>0.50816499999999998</v>
      </c>
      <c r="E33" s="341">
        <f>zamest_odvetvi!B27*1000</f>
        <v>57429</v>
      </c>
      <c r="F33" s="341">
        <f t="shared" si="0"/>
        <v>0</v>
      </c>
      <c r="G33" s="341">
        <f t="shared" si="1"/>
        <v>4330.5003626400003</v>
      </c>
      <c r="H33" s="341">
        <f t="shared" si="2"/>
        <v>26982.799068219043</v>
      </c>
      <c r="I33" s="341">
        <f t="shared" si="3"/>
        <v>31313.299430859042</v>
      </c>
    </row>
    <row r="34" spans="1:9">
      <c r="A34" s="12">
        <v>24</v>
      </c>
      <c r="B34" s="13">
        <f>administrativni!B29</f>
        <v>0</v>
      </c>
      <c r="C34" s="180">
        <f>skoly!B29*(1-'Vyrazeni (1-digit)'!D$6)</f>
        <v>7.540616E-2</v>
      </c>
      <c r="D34" s="179">
        <f>0.7*(1-prace_z_domu!E27)+0.2*prace_z_domu!E27</f>
        <v>0.50816499999999998</v>
      </c>
      <c r="E34" s="341">
        <f>zamest_odvetvi!B28*1000</f>
        <v>47379</v>
      </c>
      <c r="F34" s="341">
        <f t="shared" si="0"/>
        <v>0</v>
      </c>
      <c r="G34" s="341">
        <f t="shared" si="1"/>
        <v>3572.6684546400002</v>
      </c>
      <c r="H34" s="341">
        <f t="shared" si="2"/>
        <v>22260.844469747863</v>
      </c>
      <c r="I34" s="341">
        <f t="shared" si="3"/>
        <v>25833.512924387862</v>
      </c>
    </row>
    <row r="35" spans="1:9">
      <c r="A35" s="12">
        <v>25</v>
      </c>
      <c r="B35" s="13">
        <f>administrativni!B30</f>
        <v>0</v>
      </c>
      <c r="C35" s="180">
        <f>skoly!B30*(1-'Vyrazeni (1-digit)'!D$6)</f>
        <v>8.9205199999999998E-2</v>
      </c>
      <c r="D35" s="179">
        <f>0.7*(1-prace_z_domu!E28)+0.2*prace_z_domu!E28</f>
        <v>0.50816499999999998</v>
      </c>
      <c r="E35" s="341">
        <f>zamest_odvetvi!B29*1000</f>
        <v>176347</v>
      </c>
      <c r="F35" s="341">
        <f t="shared" si="0"/>
        <v>0</v>
      </c>
      <c r="G35" s="341">
        <f t="shared" si="1"/>
        <v>15731.069404399999</v>
      </c>
      <c r="H35" s="341">
        <f t="shared" si="2"/>
        <v>81619.394371113071</v>
      </c>
      <c r="I35" s="341">
        <f t="shared" si="3"/>
        <v>97350.463775513068</v>
      </c>
    </row>
    <row r="36" spans="1:9">
      <c r="A36" s="12">
        <v>26</v>
      </c>
      <c r="B36" s="13">
        <f>administrativni!B31</f>
        <v>0</v>
      </c>
      <c r="C36" s="180">
        <f>skoly!B31*(1-'Vyrazeni (1-digit)'!D$6)</f>
        <v>7.540616E-2</v>
      </c>
      <c r="D36" s="179">
        <f>0.7*(1-prace_z_domu!E29)+0.2*prace_z_domu!E29</f>
        <v>0.50816499999999998</v>
      </c>
      <c r="E36" s="341">
        <f>zamest_odvetvi!B30*1000</f>
        <v>47428</v>
      </c>
      <c r="F36" s="341">
        <f t="shared" si="0"/>
        <v>0</v>
      </c>
      <c r="G36" s="341">
        <f t="shared" si="1"/>
        <v>3576.3633564800002</v>
      </c>
      <c r="H36" s="341">
        <f t="shared" si="2"/>
        <v>22283.866934954342</v>
      </c>
      <c r="I36" s="341">
        <f t="shared" si="3"/>
        <v>25860.230291434342</v>
      </c>
    </row>
    <row r="37" spans="1:9">
      <c r="A37" s="12">
        <v>27</v>
      </c>
      <c r="B37" s="13">
        <f>administrativni!B32</f>
        <v>0</v>
      </c>
      <c r="C37" s="180">
        <f>skoly!B32*(1-'Vyrazeni (1-digit)'!D$6)</f>
        <v>6.3492079999999992E-2</v>
      </c>
      <c r="D37" s="179">
        <f>0.7*(1-prace_z_domu!E30)+0.2*prace_z_domu!E30</f>
        <v>0.50816499999999998</v>
      </c>
      <c r="E37" s="341">
        <f>zamest_odvetvi!B31*1000</f>
        <v>102968</v>
      </c>
      <c r="F37" s="341">
        <f t="shared" si="0"/>
        <v>0</v>
      </c>
      <c r="G37" s="341">
        <f t="shared" si="1"/>
        <v>6537.6524934399995</v>
      </c>
      <c r="H37" s="341">
        <f t="shared" si="2"/>
        <v>49002.527540671064</v>
      </c>
      <c r="I37" s="341">
        <f t="shared" si="3"/>
        <v>55540.180034111065</v>
      </c>
    </row>
    <row r="38" spans="1:9">
      <c r="A38" s="12">
        <v>28</v>
      </c>
      <c r="B38" s="13">
        <f>administrativni!B33</f>
        <v>0</v>
      </c>
      <c r="C38" s="180">
        <f>skoly!B33*(1-'Vyrazeni (1-digit)'!D$6)</f>
        <v>5.7940640000000002E-2</v>
      </c>
      <c r="D38" s="179">
        <f>0.7*(1-prace_z_domu!E31)+0.2*prace_z_domu!E31</f>
        <v>0.50816499999999998</v>
      </c>
      <c r="E38" s="341">
        <f>zamest_odvetvi!B32*1000</f>
        <v>134610</v>
      </c>
      <c r="F38" s="341">
        <f t="shared" si="0"/>
        <v>0</v>
      </c>
      <c r="G38" s="341">
        <f t="shared" si="1"/>
        <v>7799.3895504000002</v>
      </c>
      <c r="H38" s="341">
        <f t="shared" si="2"/>
        <v>64440.71385912098</v>
      </c>
      <c r="I38" s="341">
        <f t="shared" si="3"/>
        <v>72240.103409520976</v>
      </c>
    </row>
    <row r="39" spans="1:9">
      <c r="A39" s="12">
        <v>29</v>
      </c>
      <c r="B39" s="13">
        <f>administrativni!B34</f>
        <v>0</v>
      </c>
      <c r="C39" s="180">
        <f>skoly!B34*(1-'Vyrazeni (1-digit)'!D$6)</f>
        <v>8.9388240000000008E-2</v>
      </c>
      <c r="D39" s="179">
        <f>0.7*(1-prace_z_domu!E32)+0.2*prace_z_domu!E32</f>
        <v>0.50816499999999998</v>
      </c>
      <c r="E39" s="341">
        <f>zamest_odvetvi!B33*1000</f>
        <v>188900</v>
      </c>
      <c r="F39" s="341">
        <f t="shared" si="0"/>
        <v>0</v>
      </c>
      <c r="G39" s="341">
        <f t="shared" si="1"/>
        <v>16885.438536000001</v>
      </c>
      <c r="H39" s="341">
        <f t="shared" si="2"/>
        <v>87411.779626353557</v>
      </c>
      <c r="I39" s="341">
        <f t="shared" si="3"/>
        <v>104297.21816235356</v>
      </c>
    </row>
    <row r="40" spans="1:9">
      <c r="A40" s="12">
        <v>30</v>
      </c>
      <c r="B40" s="13">
        <f>administrativni!B35</f>
        <v>0</v>
      </c>
      <c r="C40" s="180">
        <f>skoly!B35*(1-'Vyrazeni (1-digit)'!D$6)</f>
        <v>7.540616E-2</v>
      </c>
      <c r="D40" s="179">
        <f>0.7*(1-prace_z_domu!E33)+0.2*prace_z_domu!E33</f>
        <v>0.50816499999999998</v>
      </c>
      <c r="E40" s="341">
        <f>zamest_odvetvi!B34*1000</f>
        <v>25639</v>
      </c>
      <c r="F40" s="341">
        <f t="shared" si="0"/>
        <v>0</v>
      </c>
      <c r="G40" s="341">
        <f t="shared" si="1"/>
        <v>1933.3385362399999</v>
      </c>
      <c r="H40" s="341">
        <f t="shared" si="2"/>
        <v>12046.3874577316</v>
      </c>
      <c r="I40" s="341">
        <f t="shared" si="3"/>
        <v>13979.7259939716</v>
      </c>
    </row>
    <row r="41" spans="1:9">
      <c r="A41" s="12">
        <v>31</v>
      </c>
      <c r="B41" s="13">
        <f>administrativni!B36</f>
        <v>0</v>
      </c>
      <c r="C41" s="180">
        <f>skoly!B36*(1-'Vyrazeni (1-digit)'!D$6)</f>
        <v>7.540616E-2</v>
      </c>
      <c r="D41" s="179">
        <f>0.7*(1-prace_z_domu!E34)+0.2*prace_z_domu!E34</f>
        <v>0.50816499999999998</v>
      </c>
      <c r="E41" s="341">
        <f>zamest_odvetvi!B35*1000</f>
        <v>23098.99742909272</v>
      </c>
      <c r="F41" s="341">
        <f t="shared" si="0"/>
        <v>0</v>
      </c>
      <c r="G41" s="341">
        <f t="shared" si="1"/>
        <v>1741.8066959777543</v>
      </c>
      <c r="H41" s="341">
        <f t="shared" si="2"/>
        <v>10852.976828893366</v>
      </c>
      <c r="I41" s="341">
        <f t="shared" si="3"/>
        <v>12594.78352487112</v>
      </c>
    </row>
    <row r="42" spans="1:9">
      <c r="A42" s="12">
        <v>32</v>
      </c>
      <c r="B42" s="13">
        <f>administrativni!B37</f>
        <v>0</v>
      </c>
      <c r="C42" s="180">
        <f>skoly!B37*(1-'Vyrazeni (1-digit)'!D$6)</f>
        <v>7.540616E-2</v>
      </c>
      <c r="D42" s="179">
        <f>0.7*(1-prace_z_domu!E35)+0.2*prace_z_domu!E35</f>
        <v>0.50816499999999998</v>
      </c>
      <c r="E42" s="341">
        <f>zamest_odvetvi!B36*1000</f>
        <v>40294.00257090728</v>
      </c>
      <c r="F42" s="341">
        <f t="shared" si="0"/>
        <v>0</v>
      </c>
      <c r="G42" s="341">
        <f t="shared" si="1"/>
        <v>3038.4160049022457</v>
      </c>
      <c r="H42" s="341">
        <f t="shared" si="2"/>
        <v>18931.985147313946</v>
      </c>
      <c r="I42" s="341">
        <f t="shared" si="3"/>
        <v>21970.401152216193</v>
      </c>
    </row>
    <row r="43" spans="1:9">
      <c r="A43" s="12">
        <v>33</v>
      </c>
      <c r="B43" s="13">
        <f>administrativni!B38</f>
        <v>0</v>
      </c>
      <c r="C43" s="180">
        <f>skoly!B38*(1-'Vyrazeni (1-digit)'!D$6)</f>
        <v>7.540616E-2</v>
      </c>
      <c r="D43" s="179">
        <f>0.7*(1-prace_z_domu!E36)+0.2*prace_z_domu!E36</f>
        <v>0.50816499999999998</v>
      </c>
      <c r="E43" s="341">
        <f>zamest_odvetvi!B37*1000</f>
        <v>42968</v>
      </c>
      <c r="F43" s="341">
        <f t="shared" si="0"/>
        <v>0</v>
      </c>
      <c r="G43" s="341">
        <f t="shared" si="1"/>
        <v>3240.05188288</v>
      </c>
      <c r="H43" s="341">
        <f t="shared" si="2"/>
        <v>20188.352754936284</v>
      </c>
      <c r="I43" s="341">
        <f t="shared" si="3"/>
        <v>23428.404637816286</v>
      </c>
    </row>
    <row r="44" spans="1:9">
      <c r="A44" s="12">
        <v>35</v>
      </c>
      <c r="B44" s="13">
        <f>administrativni!B39</f>
        <v>0</v>
      </c>
      <c r="C44" s="180">
        <f>skoly!B39*(1-'Vyrazeni (1-digit)'!D$6)</f>
        <v>7.540616E-2</v>
      </c>
      <c r="D44" s="179">
        <f>0.7*(1-prace_z_domu!E37)+0.2*prace_z_domu!E37</f>
        <v>0.41841500000000004</v>
      </c>
      <c r="E44" s="341">
        <f>zamest_odvetvi!B38*1000</f>
        <v>32223</v>
      </c>
      <c r="F44" s="341">
        <f t="shared" si="0"/>
        <v>0</v>
      </c>
      <c r="G44" s="341">
        <f t="shared" si="1"/>
        <v>2429.8126936799999</v>
      </c>
      <c r="H44" s="341">
        <f t="shared" si="2"/>
        <v>12465.916466773884</v>
      </c>
      <c r="I44" s="341">
        <f t="shared" si="3"/>
        <v>14895.729160453884</v>
      </c>
    </row>
    <row r="45" spans="1:9">
      <c r="A45" s="12">
        <v>36</v>
      </c>
      <c r="B45" s="13">
        <f>administrativni!B40</f>
        <v>0</v>
      </c>
      <c r="C45" s="180">
        <f>skoly!B40*(1-'Vyrazeni (1-digit)'!D$6)</f>
        <v>7.540616E-2</v>
      </c>
      <c r="D45" s="179">
        <f>0.7*(1-prace_z_domu!E38)+0.2*prace_z_domu!E38</f>
        <v>0.41841500000000004</v>
      </c>
      <c r="E45" s="341">
        <f>zamest_odvetvi!B39*1000</f>
        <v>18798</v>
      </c>
      <c r="F45" s="341">
        <f t="shared" si="0"/>
        <v>0</v>
      </c>
      <c r="G45" s="341">
        <f t="shared" si="1"/>
        <v>1417.4849956799999</v>
      </c>
      <c r="H45" s="341">
        <f t="shared" si="2"/>
        <v>7272.2681855325536</v>
      </c>
      <c r="I45" s="341">
        <f t="shared" si="3"/>
        <v>8689.7531812125526</v>
      </c>
    </row>
    <row r="46" spans="1:9">
      <c r="A46" s="12">
        <v>37</v>
      </c>
      <c r="B46" s="13">
        <f>administrativni!B41</f>
        <v>0</v>
      </c>
      <c r="C46" s="180">
        <f>skoly!B41*(1-'Vyrazeni (1-digit)'!D$6)</f>
        <v>7.540616E-2</v>
      </c>
      <c r="D46" s="179">
        <f>0.7*(1-prace_z_domu!E39)+0.2*prace_z_domu!E39</f>
        <v>0.41841500000000004</v>
      </c>
      <c r="E46" s="341">
        <f>zamest_odvetvi!B40*1000</f>
        <v>12609.333333333334</v>
      </c>
      <c r="F46" s="341">
        <f t="shared" si="0"/>
        <v>0</v>
      </c>
      <c r="G46" s="341">
        <f t="shared" si="1"/>
        <v>950.8214068266667</v>
      </c>
      <c r="H46" s="341">
        <f t="shared" si="2"/>
        <v>4878.0962677292882</v>
      </c>
      <c r="I46" s="341">
        <f t="shared" si="3"/>
        <v>5828.9176745559553</v>
      </c>
    </row>
    <row r="47" spans="1:9">
      <c r="A47" s="12">
        <v>38</v>
      </c>
      <c r="B47" s="13">
        <f>administrativni!B42</f>
        <v>0</v>
      </c>
      <c r="C47" s="180">
        <f>skoly!B42*(1-'Vyrazeni (1-digit)'!D$6)</f>
        <v>7.540616E-2</v>
      </c>
      <c r="D47" s="179">
        <f>0.7*(1-prace_z_domu!E40)+0.2*prace_z_domu!E40</f>
        <v>0.41841500000000004</v>
      </c>
      <c r="E47" s="341">
        <f>zamest_odvetvi!B41*1000</f>
        <v>12609.333333333334</v>
      </c>
      <c r="F47" s="341">
        <f t="shared" si="0"/>
        <v>0</v>
      </c>
      <c r="G47" s="341">
        <f t="shared" si="1"/>
        <v>950.8214068266667</v>
      </c>
      <c r="H47" s="341">
        <f t="shared" si="2"/>
        <v>4878.0962677292882</v>
      </c>
      <c r="I47" s="341">
        <f t="shared" si="3"/>
        <v>5828.9176745559553</v>
      </c>
    </row>
    <row r="48" spans="1:9">
      <c r="A48" s="12">
        <v>39</v>
      </c>
      <c r="B48" s="13">
        <f>administrativni!B43</f>
        <v>0</v>
      </c>
      <c r="C48" s="180">
        <f>skoly!B43*(1-'Vyrazeni (1-digit)'!D$6)</f>
        <v>7.540616E-2</v>
      </c>
      <c r="D48" s="179">
        <f>0.7*(1-prace_z_domu!E41)+0.2*prace_z_domu!E41</f>
        <v>0.41841500000000004</v>
      </c>
      <c r="E48" s="341">
        <f>zamest_odvetvi!B42*1000</f>
        <v>12609.333333333334</v>
      </c>
      <c r="F48" s="341">
        <f t="shared" si="0"/>
        <v>0</v>
      </c>
      <c r="G48" s="341">
        <f t="shared" si="1"/>
        <v>950.8214068266667</v>
      </c>
      <c r="H48" s="341">
        <f t="shared" si="2"/>
        <v>4878.0962677292882</v>
      </c>
      <c r="I48" s="341">
        <f t="shared" si="3"/>
        <v>5828.9176745559553</v>
      </c>
    </row>
    <row r="49" spans="1:9">
      <c r="A49" s="12">
        <v>41</v>
      </c>
      <c r="B49" s="13">
        <f>administrativni!B44</f>
        <v>0</v>
      </c>
      <c r="C49" s="180">
        <f>skoly!B44*(1-'Vyrazeni (1-digit)'!D$6)</f>
        <v>5.2657040000000002E-2</v>
      </c>
      <c r="D49" s="179">
        <f>0.7*(1-prace_z_domu!E42)+0.2*prace_z_domu!E42</f>
        <v>0.46145900000000001</v>
      </c>
      <c r="E49" s="341">
        <f>zamest_odvetvi!B43*1000</f>
        <v>71412.595232046981</v>
      </c>
      <c r="F49" s="341">
        <f t="shared" si="0"/>
        <v>0</v>
      </c>
      <c r="G49" s="341">
        <f t="shared" si="1"/>
        <v>3760.3758836377074</v>
      </c>
      <c r="H49" s="341">
        <f t="shared" si="2"/>
        <v>31218.725488297594</v>
      </c>
      <c r="I49" s="341">
        <f t="shared" si="3"/>
        <v>34979.1013719353</v>
      </c>
    </row>
    <row r="50" spans="1:9">
      <c r="A50" s="12">
        <v>42</v>
      </c>
      <c r="B50" s="13">
        <f>administrativni!B45</f>
        <v>0</v>
      </c>
      <c r="C50" s="180">
        <f>skoly!B45*(1-'Vyrazeni (1-digit)'!D$6)</f>
        <v>7.540616E-2</v>
      </c>
      <c r="D50" s="179">
        <f>0.7*(1-prace_z_domu!E43)+0.2*prace_z_domu!E43</f>
        <v>0.46145900000000001</v>
      </c>
      <c r="E50" s="341">
        <f>zamest_odvetvi!B44*1000</f>
        <v>56310.912067993057</v>
      </c>
      <c r="F50" s="341">
        <f t="shared" si="0"/>
        <v>0</v>
      </c>
      <c r="G50" s="341">
        <f t="shared" si="1"/>
        <v>4246.1896451450157</v>
      </c>
      <c r="H50" s="341">
        <f t="shared" si="2"/>
        <v>24025.734744525034</v>
      </c>
      <c r="I50" s="341">
        <f t="shared" si="3"/>
        <v>28271.92438967005</v>
      </c>
    </row>
    <row r="51" spans="1:9">
      <c r="A51" s="12">
        <v>43</v>
      </c>
      <c r="B51" s="13">
        <f>administrativni!B46</f>
        <v>0</v>
      </c>
      <c r="C51" s="180">
        <f>skoly!B46*(1-'Vyrazeni (1-digit)'!D$6)</f>
        <v>6.5359440000000005E-2</v>
      </c>
      <c r="D51" s="179">
        <f>0.7*(1-prace_z_domu!E44)+0.2*prace_z_domu!E44</f>
        <v>0.46145900000000001</v>
      </c>
      <c r="E51" s="341">
        <f>zamest_odvetvi!B45*1000</f>
        <v>139718.49269995996</v>
      </c>
      <c r="F51" s="341">
        <f t="shared" si="0"/>
        <v>0</v>
      </c>
      <c r="G51" s="341">
        <f t="shared" si="1"/>
        <v>9131.9224405134719</v>
      </c>
      <c r="H51" s="341">
        <f t="shared" si="2"/>
        <v>60260.348125353914</v>
      </c>
      <c r="I51" s="341">
        <f t="shared" si="3"/>
        <v>69392.27056586738</v>
      </c>
    </row>
    <row r="52" spans="1:9">
      <c r="A52" s="12">
        <v>45</v>
      </c>
      <c r="B52" s="13">
        <f>administrativni!B47</f>
        <v>0</v>
      </c>
      <c r="C52" s="180">
        <f>skoly!B47*(1-'Vyrazeni (1-digit)'!D$6)</f>
        <v>6.6666639999999999E-2</v>
      </c>
      <c r="D52" s="179">
        <f>0.7*(1-prace_z_domu!E45)+0.2*prace_z_domu!E45</f>
        <v>0.42336699999999994</v>
      </c>
      <c r="E52" s="341">
        <f>zamest_odvetvi!B46*1000</f>
        <v>72119</v>
      </c>
      <c r="F52" s="341">
        <f t="shared" si="0"/>
        <v>0</v>
      </c>
      <c r="G52" s="341">
        <f t="shared" si="1"/>
        <v>4807.9314101600003</v>
      </c>
      <c r="H52" s="341">
        <f t="shared" si="2"/>
        <v>28497.285175674784</v>
      </c>
      <c r="I52" s="341">
        <f t="shared" si="3"/>
        <v>33305.216585834787</v>
      </c>
    </row>
    <row r="53" spans="1:9">
      <c r="A53" s="12">
        <v>46</v>
      </c>
      <c r="B53" s="13">
        <f>administrativni!B48</f>
        <v>0</v>
      </c>
      <c r="C53" s="180">
        <f>skoly!B48*(1-'Vyrazeni (1-digit)'!D$6)</f>
        <v>5.8989920000000001E-2</v>
      </c>
      <c r="D53" s="179">
        <f>0.7*(1-prace_z_domu!E46)+0.2*prace_z_domu!E46</f>
        <v>0.42336699999999994</v>
      </c>
      <c r="E53" s="341">
        <f>zamest_odvetvi!B47*1000</f>
        <v>260652</v>
      </c>
      <c r="F53" s="341">
        <f t="shared" si="0"/>
        <v>0</v>
      </c>
      <c r="G53" s="341">
        <f t="shared" si="1"/>
        <v>15375.84062784</v>
      </c>
      <c r="H53" s="341">
        <f t="shared" si="2"/>
        <v>103841.83176491325</v>
      </c>
      <c r="I53" s="341">
        <f t="shared" si="3"/>
        <v>119217.67239275324</v>
      </c>
    </row>
    <row r="54" spans="1:9">
      <c r="A54" s="12">
        <v>47</v>
      </c>
      <c r="B54" s="13">
        <f>administrativni!B49</f>
        <v>0.5</v>
      </c>
      <c r="C54" s="180">
        <f>skoly!B49*(1-'Vyrazeni (1-digit)'!D$6)</f>
        <v>8.6627520000000013E-2</v>
      </c>
      <c r="D54" s="179">
        <f>0.7*(1-prace_z_domu!E47)+0.2*prace_z_domu!E47</f>
        <v>0.42336699999999994</v>
      </c>
      <c r="E54" s="341">
        <f>zamest_odvetvi!B48*1000</f>
        <v>281685</v>
      </c>
      <c r="F54" s="341">
        <f t="shared" si="0"/>
        <v>140842.5</v>
      </c>
      <c r="G54" s="341">
        <f t="shared" si="1"/>
        <v>12200.836485600003</v>
      </c>
      <c r="H54" s="341">
        <f t="shared" si="2"/>
        <v>54462.63515710098</v>
      </c>
      <c r="I54" s="341">
        <f t="shared" si="3"/>
        <v>207505.97164270098</v>
      </c>
    </row>
    <row r="55" spans="1:9">
      <c r="A55" s="12">
        <v>49</v>
      </c>
      <c r="B55" s="13">
        <f>administrativni!B50</f>
        <v>0.2</v>
      </c>
      <c r="C55" s="180">
        <f>skoly!B50*(1-'Vyrazeni (1-digit)'!D$6)</f>
        <v>6.0624960000000006E-2</v>
      </c>
      <c r="D55" s="179">
        <f>0.7*(1-prace_z_domu!E48)+0.2*prace_z_domu!E48</f>
        <v>0.49826549999999992</v>
      </c>
      <c r="E55" s="341">
        <f>zamest_odvetvi!B49*1000</f>
        <v>175568</v>
      </c>
      <c r="F55" s="341">
        <f t="shared" si="0"/>
        <v>35113.599999999999</v>
      </c>
      <c r="G55" s="341">
        <f t="shared" si="1"/>
        <v>8515.0423818239997</v>
      </c>
      <c r="H55" s="341">
        <f t="shared" si="2"/>
        <v>65740.829993299267</v>
      </c>
      <c r="I55" s="341">
        <f t="shared" si="3"/>
        <v>109369.47237512327</v>
      </c>
    </row>
    <row r="56" spans="1:9">
      <c r="A56" s="12">
        <v>50</v>
      </c>
      <c r="B56" s="13">
        <f>administrativni!B51</f>
        <v>0</v>
      </c>
      <c r="C56" s="180">
        <f>skoly!B51*(1-'Vyrazeni (1-digit)'!D$6)</f>
        <v>7.540616E-2</v>
      </c>
      <c r="D56" s="179">
        <f>0.7*(1-prace_z_domu!E49)+0.2*prace_z_domu!E49</f>
        <v>0.49826549999999992</v>
      </c>
      <c r="E56" s="341">
        <f>zamest_odvetvi!B50*1000</f>
        <v>635</v>
      </c>
      <c r="F56" s="341">
        <f t="shared" si="0"/>
        <v>0</v>
      </c>
      <c r="G56" s="341">
        <f t="shared" si="1"/>
        <v>47.8829116</v>
      </c>
      <c r="H56" s="341">
        <f t="shared" si="2"/>
        <v>292.54018961017016</v>
      </c>
      <c r="I56" s="341">
        <f t="shared" si="3"/>
        <v>340.42310121017016</v>
      </c>
    </row>
    <row r="57" spans="1:9">
      <c r="A57" s="12">
        <v>51</v>
      </c>
      <c r="B57" s="13">
        <f>administrativni!B52</f>
        <v>1</v>
      </c>
      <c r="C57" s="180">
        <f>skoly!B52*(1-'Vyrazeni (1-digit)'!D$6)</f>
        <v>7.540616E-2</v>
      </c>
      <c r="D57" s="179">
        <f>0.7*(1-prace_z_domu!E50)+0.2*prace_z_domu!E50</f>
        <v>0.49826549999999992</v>
      </c>
      <c r="E57" s="341">
        <f>zamest_odvetvi!B51*1000</f>
        <v>2388</v>
      </c>
      <c r="F57" s="341">
        <f t="shared" si="0"/>
        <v>2388</v>
      </c>
      <c r="G57" s="341">
        <f t="shared" si="1"/>
        <v>0</v>
      </c>
      <c r="H57" s="341">
        <f t="shared" si="2"/>
        <v>0</v>
      </c>
      <c r="I57" s="341">
        <f t="shared" si="3"/>
        <v>2388</v>
      </c>
    </row>
    <row r="58" spans="1:9">
      <c r="A58" s="12">
        <v>52</v>
      </c>
      <c r="B58" s="13">
        <f>administrativni!B53</f>
        <v>0</v>
      </c>
      <c r="C58" s="180">
        <f>skoly!B53*(1-'Vyrazeni (1-digit)'!D$6)</f>
        <v>7.540616E-2</v>
      </c>
      <c r="D58" s="179">
        <f>0.7*(1-prace_z_domu!E51)+0.2*prace_z_domu!E51</f>
        <v>0.49826549999999992</v>
      </c>
      <c r="E58" s="341">
        <f>zamest_odvetvi!B52*1000</f>
        <v>75538</v>
      </c>
      <c r="F58" s="341">
        <f t="shared" si="0"/>
        <v>0</v>
      </c>
      <c r="G58" s="341">
        <f t="shared" si="1"/>
        <v>5696.0305140800001</v>
      </c>
      <c r="H58" s="341">
        <f t="shared" si="2"/>
        <v>34799.843846886666</v>
      </c>
      <c r="I58" s="341">
        <f t="shared" si="3"/>
        <v>40495.874360966664</v>
      </c>
    </row>
    <row r="59" spans="1:9">
      <c r="A59" s="12">
        <v>53</v>
      </c>
      <c r="B59" s="13">
        <f>administrativni!B54</f>
        <v>0</v>
      </c>
      <c r="C59" s="180">
        <f>skoly!B54*(1-'Vyrazeni (1-digit)'!D$6)</f>
        <v>7.540616E-2</v>
      </c>
      <c r="D59" s="179">
        <f>0.7*(1-prace_z_domu!E52)+0.2*prace_z_domu!E52</f>
        <v>0.49826549999999992</v>
      </c>
      <c r="E59" s="341">
        <f>zamest_odvetvi!B53*1000</f>
        <v>39386</v>
      </c>
      <c r="F59" s="341">
        <f t="shared" si="0"/>
        <v>0</v>
      </c>
      <c r="G59" s="341">
        <f t="shared" si="1"/>
        <v>2969.9470177600001</v>
      </c>
      <c r="H59" s="341">
        <f t="shared" si="2"/>
        <v>18144.862847222303</v>
      </c>
      <c r="I59" s="341">
        <f t="shared" si="3"/>
        <v>21114.809864982304</v>
      </c>
    </row>
    <row r="60" spans="1:9">
      <c r="A60" s="12">
        <v>55</v>
      </c>
      <c r="B60" s="13">
        <f>administrativni!B55</f>
        <v>0.9</v>
      </c>
      <c r="C60" s="180">
        <f>skoly!B55*(1-'Vyrazeni (1-digit)'!D$6)</f>
        <v>7.540616E-2</v>
      </c>
      <c r="D60" s="179">
        <f>0.7*(1-prace_z_domu!E53)+0.2*prace_z_domu!E53</f>
        <v>0.49153399999999997</v>
      </c>
      <c r="E60" s="341">
        <f>zamest_odvetvi!B54*1000</f>
        <v>44820.74172884351</v>
      </c>
      <c r="F60" s="341">
        <f t="shared" si="0"/>
        <v>40338.66755595916</v>
      </c>
      <c r="G60" s="341">
        <f t="shared" si="1"/>
        <v>337.97600221238491</v>
      </c>
      <c r="H60" s="341">
        <f t="shared" si="2"/>
        <v>2036.9651502230736</v>
      </c>
      <c r="I60" s="341">
        <f t="shared" si="3"/>
        <v>42713.608708394619</v>
      </c>
    </row>
    <row r="61" spans="1:9">
      <c r="A61" s="12">
        <v>56</v>
      </c>
      <c r="B61" s="13">
        <f>administrativni!B56</f>
        <v>0.8</v>
      </c>
      <c r="C61" s="180">
        <f>skoly!B56*(1-'Vyrazeni (1-digit)'!D$6)</f>
        <v>5.9555520000000001E-2</v>
      </c>
      <c r="D61" s="179">
        <f>0.7*(1-prace_z_domu!E54)+0.2*prace_z_domu!E54</f>
        <v>0.47171350000000001</v>
      </c>
      <c r="E61" s="341">
        <f>zamest_odvetvi!B55*1000</f>
        <v>110025.25827115648</v>
      </c>
      <c r="F61" s="341">
        <f t="shared" si="0"/>
        <v>88020.206616925192</v>
      </c>
      <c r="G61" s="341">
        <f t="shared" si="1"/>
        <v>1310.5222938946042</v>
      </c>
      <c r="H61" s="341">
        <f t="shared" si="2"/>
        <v>9761.8888754171767</v>
      </c>
      <c r="I61" s="341">
        <f t="shared" si="3"/>
        <v>99092.61778623698</v>
      </c>
    </row>
    <row r="62" spans="1:9">
      <c r="A62" s="12">
        <v>58</v>
      </c>
      <c r="B62" s="13">
        <f>administrativni!B57</f>
        <v>0</v>
      </c>
      <c r="C62" s="180">
        <f>skoly!B57*(1-'Vyrazeni (1-digit)'!D$6)</f>
        <v>7.540616E-2</v>
      </c>
      <c r="D62" s="179">
        <f>0.7*(1-prace_z_domu!E55)+0.2*prace_z_domu!E55</f>
        <v>0.23198099999999999</v>
      </c>
      <c r="E62" s="341">
        <f>zamest_odvetvi!B56*1000</f>
        <v>14859</v>
      </c>
      <c r="F62" s="341">
        <f t="shared" si="0"/>
        <v>0</v>
      </c>
      <c r="G62" s="341">
        <f t="shared" si="1"/>
        <v>1120.4601314399999</v>
      </c>
      <c r="H62" s="341">
        <f t="shared" si="2"/>
        <v>3187.0802172484173</v>
      </c>
      <c r="I62" s="341">
        <f t="shared" si="3"/>
        <v>4307.540348688417</v>
      </c>
    </row>
    <row r="63" spans="1:9">
      <c r="A63" s="12">
        <v>59</v>
      </c>
      <c r="B63" s="13">
        <f>administrativni!B58</f>
        <v>0</v>
      </c>
      <c r="C63" s="180">
        <f>skoly!B58*(1-'Vyrazeni (1-digit)'!D$6)</f>
        <v>7.540616E-2</v>
      </c>
      <c r="D63" s="179">
        <f>0.7*(1-prace_z_domu!E56)+0.2*prace_z_domu!E56</f>
        <v>0.23198099999999999</v>
      </c>
      <c r="E63" s="341">
        <f>zamest_odvetvi!B57*1000</f>
        <v>3623.1309182209466</v>
      </c>
      <c r="F63" s="341">
        <f t="shared" si="0"/>
        <v>0</v>
      </c>
      <c r="G63" s="341">
        <f t="shared" si="1"/>
        <v>273.2063897203156</v>
      </c>
      <c r="H63" s="341">
        <f t="shared" si="2"/>
        <v>777.11884204610487</v>
      </c>
      <c r="I63" s="341">
        <f t="shared" si="3"/>
        <v>1050.3252317664205</v>
      </c>
    </row>
    <row r="64" spans="1:9">
      <c r="A64" s="12">
        <v>60</v>
      </c>
      <c r="B64" s="13">
        <f>administrativni!B59</f>
        <v>0</v>
      </c>
      <c r="C64" s="180">
        <f>skoly!B59*(1-'Vyrazeni (1-digit)'!D$6)</f>
        <v>7.540616E-2</v>
      </c>
      <c r="D64" s="179">
        <f>0.7*(1-prace_z_domu!E57)+0.2*prace_z_domu!E57</f>
        <v>0.23198099999999999</v>
      </c>
      <c r="E64" s="341">
        <f>zamest_odvetvi!B58*1000</f>
        <v>4912.869081779053</v>
      </c>
      <c r="F64" s="341">
        <f t="shared" si="0"/>
        <v>0</v>
      </c>
      <c r="G64" s="341">
        <f t="shared" si="1"/>
        <v>370.46059203968434</v>
      </c>
      <c r="H64" s="341">
        <f t="shared" si="2"/>
        <v>1053.7524638582283</v>
      </c>
      <c r="I64" s="341">
        <f t="shared" si="3"/>
        <v>1424.2130558979127</v>
      </c>
    </row>
    <row r="65" spans="1:9">
      <c r="A65" s="12">
        <v>61</v>
      </c>
      <c r="B65" s="13">
        <f>administrativni!B60</f>
        <v>0</v>
      </c>
      <c r="C65" s="180">
        <f>skoly!B60*(1-'Vyrazeni (1-digit)'!D$6)</f>
        <v>7.540616E-2</v>
      </c>
      <c r="D65" s="179">
        <f>0.7*(1-prace_z_domu!E58)+0.2*prace_z_domu!E58</f>
        <v>0.23198099999999999</v>
      </c>
      <c r="E65" s="341">
        <f>zamest_odvetvi!B59*1000</f>
        <v>19577</v>
      </c>
      <c r="F65" s="341">
        <f t="shared" si="0"/>
        <v>0</v>
      </c>
      <c r="G65" s="341">
        <f t="shared" si="1"/>
        <v>1476.2263943200001</v>
      </c>
      <c r="H65" s="341">
        <f t="shared" si="2"/>
        <v>4199.0355618192516</v>
      </c>
      <c r="I65" s="341">
        <f t="shared" si="3"/>
        <v>5675.2619561392512</v>
      </c>
    </row>
    <row r="66" spans="1:9">
      <c r="A66" s="12">
        <v>62</v>
      </c>
      <c r="B66" s="13">
        <f>administrativni!B61</f>
        <v>0</v>
      </c>
      <c r="C66" s="180">
        <f>skoly!B61*(1-'Vyrazeni (1-digit)'!D$6)</f>
        <v>7.540616E-2</v>
      </c>
      <c r="D66" s="179">
        <f>0.7*(1-prace_z_domu!E59)+0.2*prace_z_domu!E59</f>
        <v>0.23198099999999999</v>
      </c>
      <c r="E66" s="341">
        <f>zamest_odvetvi!B60*1000</f>
        <v>65441</v>
      </c>
      <c r="F66" s="341">
        <f t="shared" si="0"/>
        <v>0</v>
      </c>
      <c r="G66" s="341">
        <f t="shared" si="1"/>
        <v>4934.65451656</v>
      </c>
      <c r="H66" s="341">
        <f t="shared" si="2"/>
        <v>14036.322531593894</v>
      </c>
      <c r="I66" s="341">
        <f t="shared" si="3"/>
        <v>18970.977048153894</v>
      </c>
    </row>
    <row r="67" spans="1:9">
      <c r="A67" s="12">
        <v>63</v>
      </c>
      <c r="B67" s="13">
        <f>administrativni!B62</f>
        <v>0</v>
      </c>
      <c r="C67" s="180">
        <f>skoly!B62*(1-'Vyrazeni (1-digit)'!D$6)</f>
        <v>7.540616E-2</v>
      </c>
      <c r="D67" s="179">
        <f>0.7*(1-prace_z_domu!E60)+0.2*prace_z_domu!E60</f>
        <v>0.23198099999999999</v>
      </c>
      <c r="E67" s="341">
        <f>zamest_odvetvi!B61*1000</f>
        <v>13042</v>
      </c>
      <c r="F67" s="341">
        <f t="shared" si="0"/>
        <v>0</v>
      </c>
      <c r="G67" s="341">
        <f t="shared" si="1"/>
        <v>983.44713872</v>
      </c>
      <c r="H67" s="341">
        <f t="shared" si="2"/>
        <v>2797.3551513125958</v>
      </c>
      <c r="I67" s="341">
        <f t="shared" si="3"/>
        <v>3780.8022900325959</v>
      </c>
    </row>
    <row r="68" spans="1:9">
      <c r="A68" s="12">
        <v>64</v>
      </c>
      <c r="B68" s="13">
        <f>administrativni!B63</f>
        <v>0</v>
      </c>
      <c r="C68" s="180">
        <f>skoly!B63*(1-'Vyrazeni (1-digit)'!D$6)</f>
        <v>9.2810480000000001E-2</v>
      </c>
      <c r="D68" s="179">
        <f>0.7*(1-prace_z_domu!E61)+0.2*prace_z_domu!E61</f>
        <v>0.47171350000000001</v>
      </c>
      <c r="E68" s="341">
        <f>zamest_odvetvi!B62*1000</f>
        <v>51897</v>
      </c>
      <c r="F68" s="341">
        <f t="shared" si="0"/>
        <v>0</v>
      </c>
      <c r="G68" s="341">
        <f t="shared" si="1"/>
        <v>4816.5854805600002</v>
      </c>
      <c r="H68" s="341">
        <f t="shared" si="2"/>
        <v>22208.46711441586</v>
      </c>
      <c r="I68" s="341">
        <f t="shared" si="3"/>
        <v>27025.052594975859</v>
      </c>
    </row>
    <row r="69" spans="1:9">
      <c r="A69" s="12">
        <v>65</v>
      </c>
      <c r="B69" s="13">
        <f>administrativni!B64</f>
        <v>0</v>
      </c>
      <c r="C69" s="180">
        <f>skoly!B64*(1-'Vyrazeni (1-digit)'!D$6)</f>
        <v>7.540616E-2</v>
      </c>
      <c r="D69" s="179">
        <f>0.7*(1-prace_z_domu!E62)+0.2*prace_z_domu!E62</f>
        <v>0.47171350000000001</v>
      </c>
      <c r="E69" s="341">
        <f>zamest_odvetvi!B63*1000</f>
        <v>14017</v>
      </c>
      <c r="F69" s="341">
        <f t="shared" si="0"/>
        <v>0</v>
      </c>
      <c r="G69" s="341">
        <f t="shared" si="1"/>
        <v>1056.9681447200001</v>
      </c>
      <c r="H69" s="341">
        <f t="shared" si="2"/>
        <v>6113.4219865656223</v>
      </c>
      <c r="I69" s="341">
        <f t="shared" si="3"/>
        <v>7170.3901312856224</v>
      </c>
    </row>
    <row r="70" spans="1:9">
      <c r="A70" s="12">
        <v>66</v>
      </c>
      <c r="B70" s="13">
        <f>administrativni!B65</f>
        <v>0</v>
      </c>
      <c r="C70" s="180">
        <f>skoly!B65*(1-'Vyrazeni (1-digit)'!D$6)</f>
        <v>7.540616E-2</v>
      </c>
      <c r="D70" s="179">
        <f>0.7*(1-prace_z_domu!E63)+0.2*prace_z_domu!E63</f>
        <v>0.47171350000000001</v>
      </c>
      <c r="E70" s="341">
        <f>zamest_odvetvi!B64*1000</f>
        <v>11524</v>
      </c>
      <c r="F70" s="341">
        <f t="shared" si="0"/>
        <v>0</v>
      </c>
      <c r="G70" s="341">
        <f t="shared" si="1"/>
        <v>868.98058784</v>
      </c>
      <c r="H70" s="341">
        <f t="shared" si="2"/>
        <v>5026.1164994779365</v>
      </c>
      <c r="I70" s="341">
        <f t="shared" si="3"/>
        <v>5895.0970873179367</v>
      </c>
    </row>
    <row r="71" spans="1:9">
      <c r="A71" s="12">
        <v>68</v>
      </c>
      <c r="B71" s="13">
        <f>administrativni!B66</f>
        <v>0</v>
      </c>
      <c r="C71" s="180">
        <f>skoly!B66*(1-'Vyrazeni (1-digit)'!D$6)</f>
        <v>7.540616E-2</v>
      </c>
      <c r="D71" s="179">
        <f>0.7*(1-prace_z_domu!E64)+0.2*prace_z_domu!E64</f>
        <v>0.38997799999999999</v>
      </c>
      <c r="E71" s="341">
        <f>zamest_odvetvi!B65*1000</f>
        <v>66600</v>
      </c>
      <c r="F71" s="341">
        <f t="shared" si="0"/>
        <v>0</v>
      </c>
      <c r="G71" s="341">
        <f t="shared" si="1"/>
        <v>5022.0502560000004</v>
      </c>
      <c r="H71" s="341">
        <f t="shared" si="2"/>
        <v>24014.045685265632</v>
      </c>
      <c r="I71" s="341">
        <f t="shared" si="3"/>
        <v>29036.09594126563</v>
      </c>
    </row>
    <row r="72" spans="1:9">
      <c r="A72" s="12">
        <v>69</v>
      </c>
      <c r="B72" s="13">
        <f>administrativni!B67</f>
        <v>0</v>
      </c>
      <c r="C72" s="180">
        <f>skoly!B67*(1-'Vyrazeni (1-digit)'!D$6)</f>
        <v>7.540616E-2</v>
      </c>
      <c r="D72" s="179">
        <f>0.7*(1-prace_z_domu!E65)+0.2*prace_z_domu!E65</f>
        <v>0.29307500000000003</v>
      </c>
      <c r="E72" s="341">
        <f>zamest_odvetvi!B66*1000</f>
        <v>46034</v>
      </c>
      <c r="F72" s="341">
        <f t="shared" si="0"/>
        <v>0</v>
      </c>
      <c r="G72" s="341">
        <f t="shared" si="1"/>
        <v>3471.2471694400001</v>
      </c>
      <c r="H72" s="341">
        <f t="shared" si="2"/>
        <v>12474.078785816373</v>
      </c>
      <c r="I72" s="341">
        <f t="shared" si="3"/>
        <v>15945.325955256372</v>
      </c>
    </row>
    <row r="73" spans="1:9">
      <c r="A73" s="12">
        <v>70</v>
      </c>
      <c r="B73" s="13">
        <f>administrativni!B68</f>
        <v>0</v>
      </c>
      <c r="C73" s="180">
        <f>skoly!B68*(1-'Vyrazeni (1-digit)'!D$6)</f>
        <v>7.540616E-2</v>
      </c>
      <c r="D73" s="179">
        <f>0.7*(1-prace_z_domu!E66)+0.2*prace_z_domu!E66</f>
        <v>0.29307500000000003</v>
      </c>
      <c r="E73" s="341">
        <f>zamest_odvetvi!B67*1000</f>
        <v>23624</v>
      </c>
      <c r="F73" s="341">
        <f t="shared" si="0"/>
        <v>0</v>
      </c>
      <c r="G73" s="341">
        <f t="shared" si="1"/>
        <v>1781.39512384</v>
      </c>
      <c r="H73" s="341">
        <f t="shared" si="2"/>
        <v>6401.5214240805926</v>
      </c>
      <c r="I73" s="341">
        <f t="shared" si="3"/>
        <v>8182.9165479205931</v>
      </c>
    </row>
    <row r="74" spans="1:9">
      <c r="A74" s="12">
        <v>71</v>
      </c>
      <c r="B74" s="13">
        <f>administrativni!B69</f>
        <v>0</v>
      </c>
      <c r="C74" s="180">
        <f>skoly!B69*(1-'Vyrazeni (1-digit)'!D$6)</f>
        <v>7.540616E-2</v>
      </c>
      <c r="D74" s="179">
        <f>0.7*(1-prace_z_domu!E67)+0.2*prace_z_domu!E67</f>
        <v>0.29307500000000003</v>
      </c>
      <c r="E74" s="341">
        <f>zamest_odvetvi!B68*1000</f>
        <v>61778</v>
      </c>
      <c r="F74" s="341">
        <f t="shared" si="0"/>
        <v>0</v>
      </c>
      <c r="G74" s="341">
        <f t="shared" si="1"/>
        <v>4658.4417524800001</v>
      </c>
      <c r="H74" s="341">
        <f t="shared" si="2"/>
        <v>16740.314533391924</v>
      </c>
      <c r="I74" s="341">
        <f t="shared" si="3"/>
        <v>21398.756285871925</v>
      </c>
    </row>
    <row r="75" spans="1:9">
      <c r="A75" s="12">
        <v>72</v>
      </c>
      <c r="B75" s="13">
        <f>administrativni!B70</f>
        <v>0</v>
      </c>
      <c r="C75" s="180">
        <f>skoly!B70*(1-'Vyrazeni (1-digit)'!D$6)</f>
        <v>7.540616E-2</v>
      </c>
      <c r="D75" s="179">
        <f>0.7*(1-prace_z_domu!E68)+0.2*prace_z_domu!E68</f>
        <v>0.29307500000000003</v>
      </c>
      <c r="E75" s="341">
        <f>zamest_odvetvi!B69*1000</f>
        <v>26804</v>
      </c>
      <c r="F75" s="341">
        <f t="shared" si="0"/>
        <v>0</v>
      </c>
      <c r="G75" s="341">
        <f t="shared" si="1"/>
        <v>2021.18671264</v>
      </c>
      <c r="H75" s="341">
        <f t="shared" si="2"/>
        <v>7263.2230041930334</v>
      </c>
      <c r="I75" s="341">
        <f t="shared" si="3"/>
        <v>9284.4097168330336</v>
      </c>
    </row>
    <row r="76" spans="1:9">
      <c r="A76" s="12">
        <v>73</v>
      </c>
      <c r="B76" s="13">
        <f>administrativni!B71</f>
        <v>0</v>
      </c>
      <c r="C76" s="180">
        <f>skoly!B71*(1-'Vyrazeni (1-digit)'!D$6)</f>
        <v>7.540616E-2</v>
      </c>
      <c r="D76" s="179">
        <f>0.7*(1-prace_z_domu!E69)+0.2*prace_z_domu!E69</f>
        <v>0.29307500000000003</v>
      </c>
      <c r="E76" s="341">
        <f>zamest_odvetvi!B70*1000</f>
        <v>21338</v>
      </c>
      <c r="F76" s="341">
        <f t="shared" si="0"/>
        <v>0</v>
      </c>
      <c r="G76" s="341">
        <f t="shared" si="1"/>
        <v>1609.0166420800001</v>
      </c>
      <c r="H76" s="341">
        <f t="shared" si="2"/>
        <v>5782.0717976224041</v>
      </c>
      <c r="I76" s="341">
        <f t="shared" si="3"/>
        <v>7391.0884397024038</v>
      </c>
    </row>
    <row r="77" spans="1:9">
      <c r="A77" s="12">
        <v>74</v>
      </c>
      <c r="B77" s="13">
        <f>administrativni!B72</f>
        <v>0</v>
      </c>
      <c r="C77" s="180">
        <f>skoly!B72*(1-'Vyrazeni (1-digit)'!D$6)</f>
        <v>7.540616E-2</v>
      </c>
      <c r="D77" s="179">
        <f>0.7*(1-prace_z_domu!E70)+0.2*prace_z_domu!E70</f>
        <v>0.29307500000000003</v>
      </c>
      <c r="E77" s="341">
        <f>zamest_odvetvi!B71*1000</f>
        <v>30384</v>
      </c>
      <c r="F77" s="341">
        <f t="shared" ref="F77:F99" si="4">B77*$E77</f>
        <v>0</v>
      </c>
      <c r="G77" s="341">
        <f t="shared" ref="G77:G99" si="5">C77*($E77-F77)</f>
        <v>2291.14076544</v>
      </c>
      <c r="H77" s="341">
        <f t="shared" ref="H77:H99" si="6">D77*(E77-F77-G77)</f>
        <v>8233.3147201686734</v>
      </c>
      <c r="I77" s="341">
        <f t="shared" ref="I77:I99" si="7">SUM(F77:H77)</f>
        <v>10524.455485608672</v>
      </c>
    </row>
    <row r="78" spans="1:9">
      <c r="A78" s="12">
        <v>75</v>
      </c>
      <c r="B78" s="13">
        <f>administrativni!B73</f>
        <v>0</v>
      </c>
      <c r="C78" s="180">
        <f>skoly!B73*(1-'Vyrazeni (1-digit)'!D$6)</f>
        <v>7.540616E-2</v>
      </c>
      <c r="D78" s="179">
        <f>0.7*(1-prace_z_domu!E71)+0.2*prace_z_domu!E71</f>
        <v>0.47171350000000001</v>
      </c>
      <c r="E78" s="341">
        <f>zamest_odvetvi!B72*1000</f>
        <v>2099</v>
      </c>
      <c r="F78" s="341">
        <f t="shared" si="4"/>
        <v>0</v>
      </c>
      <c r="G78" s="341">
        <f t="shared" si="5"/>
        <v>158.27752984</v>
      </c>
      <c r="H78" s="341">
        <f t="shared" si="6"/>
        <v>915.46498892781915</v>
      </c>
      <c r="I78" s="341">
        <f t="shared" si="7"/>
        <v>1073.7425187678191</v>
      </c>
    </row>
    <row r="79" spans="1:9">
      <c r="A79" s="12">
        <v>77</v>
      </c>
      <c r="B79" s="13">
        <f>administrativni!B74</f>
        <v>0</v>
      </c>
      <c r="C79" s="180">
        <f>skoly!B74*(1-'Vyrazeni (1-digit)'!D$6)</f>
        <v>7.540616E-2</v>
      </c>
      <c r="D79" s="179">
        <f>0.7*(1-prace_z_domu!E72)+0.2*prace_z_domu!E72</f>
        <v>0.57710699999999993</v>
      </c>
      <c r="E79" s="341">
        <f>zamest_odvetvi!B73*1000</f>
        <v>8361</v>
      </c>
      <c r="F79" s="341">
        <f t="shared" si="4"/>
        <v>0</v>
      </c>
      <c r="G79" s="341">
        <f t="shared" si="5"/>
        <v>630.47090376000006</v>
      </c>
      <c r="H79" s="341">
        <f t="shared" si="6"/>
        <v>4461.3424551437765</v>
      </c>
      <c r="I79" s="341">
        <f t="shared" si="7"/>
        <v>5091.813358903777</v>
      </c>
    </row>
    <row r="80" spans="1:9">
      <c r="A80" s="12">
        <v>78</v>
      </c>
      <c r="B80" s="13">
        <f>administrativni!B75</f>
        <v>0</v>
      </c>
      <c r="C80" s="180">
        <f>skoly!B75*(1-'Vyrazeni (1-digit)'!D$6)</f>
        <v>7.540616E-2</v>
      </c>
      <c r="D80" s="179">
        <f>0.7*(1-prace_z_domu!E73)+0.2*prace_z_domu!E73</f>
        <v>0.57710699999999993</v>
      </c>
      <c r="E80" s="341">
        <f>zamest_odvetvi!B74*1000</f>
        <v>4566</v>
      </c>
      <c r="F80" s="341">
        <f t="shared" si="4"/>
        <v>0</v>
      </c>
      <c r="G80" s="341">
        <f t="shared" si="5"/>
        <v>344.30452656</v>
      </c>
      <c r="H80" s="341">
        <f t="shared" si="6"/>
        <v>2436.3700095905374</v>
      </c>
      <c r="I80" s="341">
        <f t="shared" si="7"/>
        <v>2780.6745361505373</v>
      </c>
    </row>
    <row r="81" spans="1:9">
      <c r="A81" s="12">
        <v>79</v>
      </c>
      <c r="B81" s="13">
        <f>administrativni!B76</f>
        <v>0</v>
      </c>
      <c r="C81" s="180">
        <f>skoly!B76*(1-'Vyrazeni (1-digit)'!D$6)</f>
        <v>7.540616E-2</v>
      </c>
      <c r="D81" s="179">
        <f>0.7*(1-prace_z_domu!E74)+0.2*prace_z_domu!E74</f>
        <v>0.57710699999999993</v>
      </c>
      <c r="E81" s="341">
        <f>zamest_odvetvi!B75*1000</f>
        <v>10588</v>
      </c>
      <c r="F81" s="341">
        <f t="shared" si="4"/>
        <v>0</v>
      </c>
      <c r="G81" s="341">
        <f t="shared" si="5"/>
        <v>798.40042208</v>
      </c>
      <c r="H81" s="341">
        <f t="shared" si="6"/>
        <v>5649.6464436146771</v>
      </c>
      <c r="I81" s="341">
        <f t="shared" si="7"/>
        <v>6448.0468656946769</v>
      </c>
    </row>
    <row r="82" spans="1:9">
      <c r="A82" s="12">
        <v>80</v>
      </c>
      <c r="B82" s="13">
        <f>administrativni!B77</f>
        <v>0</v>
      </c>
      <c r="C82" s="180">
        <f>skoly!B77*(1-'Vyrazeni (1-digit)'!D$6)</f>
        <v>7.540616E-2</v>
      </c>
      <c r="D82" s="179">
        <f>0.7*(1-prace_z_domu!E75)+0.2*prace_z_domu!E75</f>
        <v>0.57710699999999993</v>
      </c>
      <c r="E82" s="341">
        <f>zamest_odvetvi!B76*1000</f>
        <v>28108.4672683598</v>
      </c>
      <c r="F82" s="341">
        <f t="shared" si="4"/>
        <v>0</v>
      </c>
      <c r="G82" s="341">
        <f t="shared" si="5"/>
        <v>2119.5515801927022</v>
      </c>
      <c r="H82" s="341">
        <f t="shared" si="6"/>
        <v>14998.385166051046</v>
      </c>
      <c r="I82" s="341">
        <f t="shared" si="7"/>
        <v>17117.936746243748</v>
      </c>
    </row>
    <row r="83" spans="1:9">
      <c r="A83" s="12">
        <v>81</v>
      </c>
      <c r="B83" s="13">
        <f>administrativni!B78</f>
        <v>0</v>
      </c>
      <c r="C83" s="180">
        <f>skoly!B78*(1-'Vyrazeni (1-digit)'!D$6)</f>
        <v>7.540616E-2</v>
      </c>
      <c r="D83" s="179">
        <f>0.7*(1-prace_z_domu!E76)+0.2*prace_z_domu!E76</f>
        <v>0.57710699999999993</v>
      </c>
      <c r="E83" s="341">
        <f>zamest_odvetvi!B77*1000</f>
        <v>42926.923155857177</v>
      </c>
      <c r="F83" s="341">
        <f t="shared" si="4"/>
        <v>0</v>
      </c>
      <c r="G83" s="341">
        <f t="shared" si="5"/>
        <v>3236.9544357982713</v>
      </c>
      <c r="H83" s="341">
        <f t="shared" si="6"/>
        <v>22905.358778127029</v>
      </c>
      <c r="I83" s="341">
        <f t="shared" si="7"/>
        <v>26142.313213925299</v>
      </c>
    </row>
    <row r="84" spans="1:9">
      <c r="A84" s="12">
        <v>82</v>
      </c>
      <c r="B84" s="13">
        <f>administrativni!B79</f>
        <v>0</v>
      </c>
      <c r="C84" s="180">
        <f>skoly!B79*(1-'Vyrazeni (1-digit)'!D$6)</f>
        <v>7.540616E-2</v>
      </c>
      <c r="D84" s="179">
        <f>0.7*(1-prace_z_domu!E77)+0.2*prace_z_domu!E77</f>
        <v>0.57710699999999993</v>
      </c>
      <c r="E84" s="341">
        <f>zamest_odvetvi!B78*1000</f>
        <v>43142.609575783019</v>
      </c>
      <c r="F84" s="341">
        <f t="shared" si="4"/>
        <v>0</v>
      </c>
      <c r="G84" s="341">
        <f t="shared" si="5"/>
        <v>3253.2185204890266</v>
      </c>
      <c r="H84" s="341">
        <f t="shared" si="6"/>
        <v>23020.446803747545</v>
      </c>
      <c r="I84" s="341">
        <f t="shared" si="7"/>
        <v>26273.665324236572</v>
      </c>
    </row>
    <row r="85" spans="1:9">
      <c r="A85" s="12">
        <v>84</v>
      </c>
      <c r="B85" s="13">
        <f>administrativni!B80</f>
        <v>0</v>
      </c>
      <c r="C85" s="180">
        <f>skoly!B80*(1-'Vyrazeni (1-digit)'!D$6)</f>
        <v>8.6808480000000007E-2</v>
      </c>
      <c r="D85" s="179">
        <f>0.7*(1-prace_z_domu!E78)+0.2*prace_z_domu!E78</f>
        <v>0.47171350000000001</v>
      </c>
      <c r="E85" s="341">
        <f>zamest_odvetvi!B79*1000</f>
        <v>301114</v>
      </c>
      <c r="F85" s="341">
        <f t="shared" si="4"/>
        <v>0</v>
      </c>
      <c r="G85" s="341">
        <f t="shared" si="5"/>
        <v>26139.248646720003</v>
      </c>
      <c r="H85" s="341">
        <f t="shared" si="6"/>
        <v>129709.30237248544</v>
      </c>
      <c r="I85" s="341">
        <f t="shared" si="7"/>
        <v>155848.55101920545</v>
      </c>
    </row>
    <row r="86" spans="1:9">
      <c r="A86" s="12">
        <v>85</v>
      </c>
      <c r="B86" s="13">
        <f>administrativni!B81</f>
        <v>0.6</v>
      </c>
      <c r="C86" s="180">
        <f>skoly!B81*(1-'Vyrazeni (1-digit)'!D$6)</f>
        <v>9.1888479999999995E-2</v>
      </c>
      <c r="D86" s="179">
        <f>0.7*(1-prace_z_domu!E79)+0.2*prace_z_domu!E79</f>
        <v>0.47171350000000001</v>
      </c>
      <c r="E86" s="341">
        <f>zamest_odvetvi!B80*1000</f>
        <v>290577</v>
      </c>
      <c r="F86" s="341">
        <f t="shared" si="4"/>
        <v>174346.19999999998</v>
      </c>
      <c r="G86" s="341">
        <f t="shared" si="5"/>
        <v>10680.271541184002</v>
      </c>
      <c r="H86" s="341">
        <f t="shared" si="6"/>
        <v>49789.609206157707</v>
      </c>
      <c r="I86" s="341">
        <f t="shared" si="7"/>
        <v>234816.08074734168</v>
      </c>
    </row>
    <row r="87" spans="1:9">
      <c r="A87" s="12">
        <v>86</v>
      </c>
      <c r="B87" s="13">
        <f>administrativni!B82</f>
        <v>0</v>
      </c>
      <c r="C87" s="180">
        <f>skoly!B82*(1-'Vyrazeni (1-digit)'!D$6)</f>
        <v>8.6477200000000004E-2</v>
      </c>
      <c r="D87" s="179">
        <f>0.7*(1-prace_z_domu!E80)+0.2*prace_z_domu!E80</f>
        <v>0.47171350000000001</v>
      </c>
      <c r="E87" s="341">
        <f>zamest_odvetvi!B81*1000</f>
        <v>234594</v>
      </c>
      <c r="F87" s="341">
        <f t="shared" si="4"/>
        <v>0</v>
      </c>
      <c r="G87" s="341">
        <f t="shared" si="5"/>
        <v>20287.032256800001</v>
      </c>
      <c r="H87" s="341">
        <f t="shared" si="6"/>
        <v>101091.48982853197</v>
      </c>
      <c r="I87" s="341">
        <f t="shared" si="7"/>
        <v>121378.52208533196</v>
      </c>
    </row>
    <row r="88" spans="1:9">
      <c r="A88" s="12">
        <v>87</v>
      </c>
      <c r="B88" s="13">
        <f>administrativni!B83</f>
        <v>0</v>
      </c>
      <c r="C88" s="180">
        <f>skoly!B83*(1-'Vyrazeni (1-digit)'!D$6)</f>
        <v>5.964912E-2</v>
      </c>
      <c r="D88" s="179">
        <f>0.7*(1-prace_z_domu!E81)+0.2*prace_z_domu!E81</f>
        <v>0.47171350000000001</v>
      </c>
      <c r="E88" s="341">
        <f>zamest_odvetvi!B82*1000</f>
        <v>55067.459277487273</v>
      </c>
      <c r="F88" s="341">
        <f t="shared" si="4"/>
        <v>0</v>
      </c>
      <c r="G88" s="341">
        <f t="shared" si="5"/>
        <v>3284.7254865379518</v>
      </c>
      <c r="H88" s="341">
        <f t="shared" si="6"/>
        <v>24426.614596096973</v>
      </c>
      <c r="I88" s="341">
        <f t="shared" si="7"/>
        <v>27711.340082634924</v>
      </c>
    </row>
    <row r="89" spans="1:9">
      <c r="A89" s="12">
        <v>88</v>
      </c>
      <c r="B89" s="13">
        <f>administrativni!B84</f>
        <v>0</v>
      </c>
      <c r="C89" s="180">
        <f>skoly!B84*(1-'Vyrazeni (1-digit)'!D$6)</f>
        <v>7.540616E-2</v>
      </c>
      <c r="D89" s="179">
        <f>0.7*(1-prace_z_domu!E82)+0.2*prace_z_domu!E82</f>
        <v>0.47171350000000001</v>
      </c>
      <c r="E89" s="341">
        <f>zamest_odvetvi!B83*1000</f>
        <v>16615.540722512735</v>
      </c>
      <c r="F89" s="341">
        <f t="shared" si="4"/>
        <v>0</v>
      </c>
      <c r="G89" s="341">
        <f t="shared" si="5"/>
        <v>1252.9141222083108</v>
      </c>
      <c r="H89" s="341">
        <f t="shared" si="6"/>
        <v>7246.7583628227012</v>
      </c>
      <c r="I89" s="341">
        <f t="shared" si="7"/>
        <v>8499.6724850310129</v>
      </c>
    </row>
    <row r="90" spans="1:9">
      <c r="A90" s="12">
        <v>90</v>
      </c>
      <c r="B90" s="13">
        <f>administrativni!B85</f>
        <v>1</v>
      </c>
      <c r="C90" s="180">
        <f>skoly!B85*(1-'Vyrazeni (1-digit)'!D$6)</f>
        <v>7.540616E-2</v>
      </c>
      <c r="D90" s="179">
        <f>0.7*(1-prace_z_domu!E83)+0.2*prace_z_domu!E83</f>
        <v>0.47171350000000001</v>
      </c>
      <c r="E90" s="341">
        <f>zamest_odvetvi!B84*1000</f>
        <v>11763.455204105592</v>
      </c>
      <c r="F90" s="341">
        <f t="shared" si="4"/>
        <v>11763.455204105592</v>
      </c>
      <c r="G90" s="341">
        <f t="shared" si="5"/>
        <v>0</v>
      </c>
      <c r="H90" s="341">
        <f t="shared" si="6"/>
        <v>0</v>
      </c>
      <c r="I90" s="341">
        <f t="shared" si="7"/>
        <v>11763.455204105592</v>
      </c>
    </row>
    <row r="91" spans="1:9">
      <c r="A91" s="12">
        <v>91</v>
      </c>
      <c r="B91" s="13">
        <f>administrativni!B86</f>
        <v>1</v>
      </c>
      <c r="C91" s="180">
        <f>skoly!B86*(1-'Vyrazeni (1-digit)'!D$6)</f>
        <v>7.540616E-2</v>
      </c>
      <c r="D91" s="179">
        <f>0.7*(1-prace_z_domu!E84)+0.2*prace_z_domu!E84</f>
        <v>0.47171350000000001</v>
      </c>
      <c r="E91" s="341">
        <f>zamest_odvetvi!B85*1000</f>
        <v>12219.125616341864</v>
      </c>
      <c r="F91" s="341">
        <f t="shared" si="4"/>
        <v>12219.125616341864</v>
      </c>
      <c r="G91" s="341">
        <f t="shared" si="5"/>
        <v>0</v>
      </c>
      <c r="H91" s="341">
        <f t="shared" si="6"/>
        <v>0</v>
      </c>
      <c r="I91" s="341">
        <f t="shared" si="7"/>
        <v>12219.125616341864</v>
      </c>
    </row>
    <row r="92" spans="1:9">
      <c r="A92" s="12">
        <v>92</v>
      </c>
      <c r="B92" s="13">
        <f>administrativni!B87</f>
        <v>1</v>
      </c>
      <c r="C92" s="180">
        <f>skoly!B87*(1-'Vyrazeni (1-digit)'!D$6)</f>
        <v>7.540616E-2</v>
      </c>
      <c r="D92" s="179">
        <f>0.7*(1-prace_z_domu!E85)+0.2*prace_z_domu!E85</f>
        <v>0.47171350000000001</v>
      </c>
      <c r="E92" s="341">
        <f>zamest_odvetvi!B86*1000</f>
        <v>17059.419179552544</v>
      </c>
      <c r="F92" s="341">
        <f t="shared" si="4"/>
        <v>17059.419179552544</v>
      </c>
      <c r="G92" s="341">
        <f t="shared" si="5"/>
        <v>0</v>
      </c>
      <c r="H92" s="341">
        <f t="shared" si="6"/>
        <v>0</v>
      </c>
      <c r="I92" s="341">
        <f t="shared" si="7"/>
        <v>17059.419179552544</v>
      </c>
    </row>
    <row r="93" spans="1:9">
      <c r="A93" s="12">
        <v>93</v>
      </c>
      <c r="B93" s="13">
        <f>administrativni!B88</f>
        <v>0.9</v>
      </c>
      <c r="C93" s="180">
        <f>skoly!B88*(1-'Vyrazeni (1-digit)'!D$6)</f>
        <v>7.540616E-2</v>
      </c>
      <c r="D93" s="179">
        <f>0.7*(1-prace_z_domu!E86)+0.2*prace_z_domu!E86</f>
        <v>0.47171350000000001</v>
      </c>
      <c r="E93" s="341">
        <f>zamest_odvetvi!B87*1000</f>
        <v>19804</v>
      </c>
      <c r="F93" s="341">
        <f t="shared" si="4"/>
        <v>17823.600000000002</v>
      </c>
      <c r="G93" s="341">
        <f t="shared" si="5"/>
        <v>149.33435926399983</v>
      </c>
      <c r="H93" s="341">
        <f t="shared" si="6"/>
        <v>863.73838212132023</v>
      </c>
      <c r="I93" s="341">
        <f t="shared" si="7"/>
        <v>18836.672741385322</v>
      </c>
    </row>
    <row r="94" spans="1:9">
      <c r="A94" s="12">
        <v>94</v>
      </c>
      <c r="B94" s="13">
        <f>administrativni!B89</f>
        <v>0</v>
      </c>
      <c r="C94" s="180">
        <f>skoly!B89*(1-'Vyrazeni (1-digit)'!D$6)</f>
        <v>7.540616E-2</v>
      </c>
      <c r="D94" s="179">
        <f>0.7*(1-prace_z_domu!E87)+0.2*prace_z_domu!E87</f>
        <v>0.47171350000000001</v>
      </c>
      <c r="E94" s="341">
        <f>zamest_odvetvi!B88*1000</f>
        <v>25904</v>
      </c>
      <c r="F94" s="341">
        <f t="shared" si="4"/>
        <v>0</v>
      </c>
      <c r="G94" s="341">
        <f t="shared" si="5"/>
        <v>1953.32116864</v>
      </c>
      <c r="H94" s="341">
        <f t="shared" si="6"/>
        <v>11297.858538916737</v>
      </c>
      <c r="I94" s="341">
        <f t="shared" si="7"/>
        <v>13251.179707556737</v>
      </c>
    </row>
    <row r="95" spans="1:9">
      <c r="A95" s="12">
        <v>95</v>
      </c>
      <c r="B95" s="13">
        <f>administrativni!B90</f>
        <v>0.6</v>
      </c>
      <c r="C95" s="180">
        <f>skoly!B90*(1-'Vyrazeni (1-digit)'!D$6)</f>
        <v>7.540616E-2</v>
      </c>
      <c r="D95" s="179">
        <f>0.7*(1-prace_z_domu!E88)+0.2*prace_z_domu!E88</f>
        <v>0.47171350000000001</v>
      </c>
      <c r="E95" s="341">
        <f>zamest_odvetvi!B89*1000</f>
        <v>11895</v>
      </c>
      <c r="F95" s="341">
        <f t="shared" si="4"/>
        <v>7137</v>
      </c>
      <c r="G95" s="341">
        <f t="shared" si="5"/>
        <v>358.78250928</v>
      </c>
      <c r="H95" s="341">
        <f t="shared" si="6"/>
        <v>2075.1702798087485</v>
      </c>
      <c r="I95" s="341">
        <f t="shared" si="7"/>
        <v>9570.9527890887493</v>
      </c>
    </row>
    <row r="96" spans="1:9">
      <c r="A96" s="12">
        <v>96</v>
      </c>
      <c r="B96" s="13">
        <f>administrativni!B91</f>
        <v>0.6</v>
      </c>
      <c r="C96" s="180">
        <f>skoly!B91*(1-'Vyrazeni (1-digit)'!D$6)</f>
        <v>0.10326800000000001</v>
      </c>
      <c r="D96" s="179">
        <f>0.7*(1-prace_z_domu!E89)+0.2*prace_z_domu!E89</f>
        <v>0.47171350000000001</v>
      </c>
      <c r="E96" s="341">
        <f>zamest_odvetvi!B90*1000</f>
        <v>14162</v>
      </c>
      <c r="F96" s="341">
        <f t="shared" si="4"/>
        <v>8497.1999999999989</v>
      </c>
      <c r="G96" s="341">
        <f t="shared" si="5"/>
        <v>584.99256640000021</v>
      </c>
      <c r="H96" s="341">
        <f t="shared" si="6"/>
        <v>2396.213743829474</v>
      </c>
      <c r="I96" s="341">
        <f t="shared" si="7"/>
        <v>11478.406310229473</v>
      </c>
    </row>
    <row r="97" spans="1:9">
      <c r="A97" s="12">
        <v>97</v>
      </c>
      <c r="B97" s="13">
        <f>administrativni!B92</f>
        <v>0</v>
      </c>
      <c r="C97" s="180">
        <f>skoly!B92*(1-'Vyrazeni (1-digit)'!D$6)</f>
        <v>7.540616E-2</v>
      </c>
      <c r="D97" s="179">
        <f>0.7*(1-prace_z_domu!E90)+0.2*prace_z_domu!E90</f>
        <v>0.47171350000000001</v>
      </c>
      <c r="E97" s="341">
        <f>zamest_odvetvi!B91*1000</f>
        <v>4554.5</v>
      </c>
      <c r="F97" s="341">
        <f t="shared" si="4"/>
        <v>0</v>
      </c>
      <c r="G97" s="341">
        <f t="shared" si="5"/>
        <v>343.43735572000003</v>
      </c>
      <c r="H97" s="341">
        <f t="shared" si="6"/>
        <v>1986.415098652574</v>
      </c>
      <c r="I97" s="341">
        <f t="shared" si="7"/>
        <v>2329.8524543725739</v>
      </c>
    </row>
    <row r="98" spans="1:9">
      <c r="A98" s="12">
        <v>98</v>
      </c>
      <c r="B98" s="13">
        <f>administrativni!B93</f>
        <v>0</v>
      </c>
      <c r="C98" s="180">
        <f>skoly!B93*(1-'Vyrazeni (1-digit)'!D$6)</f>
        <v>7.540616E-2</v>
      </c>
      <c r="D98" s="179">
        <f>0.7*(1-prace_z_domu!E91)+0.2*prace_z_domu!E91</f>
        <v>0.47171350000000001</v>
      </c>
      <c r="E98" s="341">
        <f>zamest_odvetvi!B92*1000</f>
        <v>4554.5</v>
      </c>
      <c r="F98" s="341">
        <f t="shared" si="4"/>
        <v>0</v>
      </c>
      <c r="G98" s="341">
        <f t="shared" si="5"/>
        <v>343.43735572000003</v>
      </c>
      <c r="H98" s="341">
        <f t="shared" si="6"/>
        <v>1986.415098652574</v>
      </c>
      <c r="I98" s="341">
        <f t="shared" si="7"/>
        <v>2329.8524543725739</v>
      </c>
    </row>
    <row r="99" spans="1:9">
      <c r="A99" s="12">
        <v>99</v>
      </c>
      <c r="B99" s="13">
        <f>administrativni!B94</f>
        <v>0</v>
      </c>
      <c r="C99" s="180">
        <f>skoly!B94*(1-'Vyrazeni (1-digit)'!D$6)</f>
        <v>7.540616E-2</v>
      </c>
      <c r="D99" s="179">
        <f>0.7*(1-prace_z_domu!E92)+0.2*prace_z_domu!E92</f>
        <v>0.47171350000000001</v>
      </c>
      <c r="E99" s="341">
        <f>zamest_odvetvi!B93*1000</f>
        <v>0</v>
      </c>
      <c r="F99" s="341">
        <f t="shared" si="4"/>
        <v>0</v>
      </c>
      <c r="G99" s="341">
        <f t="shared" si="5"/>
        <v>0</v>
      </c>
      <c r="H99" s="341">
        <f t="shared" si="6"/>
        <v>0</v>
      </c>
      <c r="I99" s="341">
        <f t="shared" si="7"/>
        <v>0</v>
      </c>
    </row>
    <row r="100" spans="1:9">
      <c r="B100" s="13"/>
      <c r="D100" s="1" t="s">
        <v>367</v>
      </c>
      <c r="E100" s="343">
        <f>SUM(E12:E99)</f>
        <v>4473434</v>
      </c>
      <c r="F100" s="343">
        <f t="shared" ref="F100:I100" si="8">SUM(F12:F99)</f>
        <v>555548.97417288425</v>
      </c>
      <c r="G100" s="343">
        <f t="shared" si="8"/>
        <v>294554.94659610133</v>
      </c>
      <c r="H100" s="343">
        <f t="shared" si="8"/>
        <v>1676899.8150306963</v>
      </c>
      <c r="I100" s="343">
        <f t="shared" si="8"/>
        <v>2527003.7357996814</v>
      </c>
    </row>
    <row r="101" spans="1:9">
      <c r="D101" s="1" t="s">
        <v>498</v>
      </c>
      <c r="F101" s="3">
        <f>F100/$E100</f>
        <v>0.12418848119205161</v>
      </c>
      <c r="G101" s="3">
        <f t="shared" ref="G101:I101" si="9">G100/$E100</f>
        <v>6.5845376638193689E-2</v>
      </c>
      <c r="H101" s="3">
        <f t="shared" si="9"/>
        <v>0.3748573947957422</v>
      </c>
      <c r="I101" s="3">
        <f t="shared" si="9"/>
        <v>0.56489125262598738</v>
      </c>
    </row>
    <row r="102" spans="1:9">
      <c r="D102" s="1" t="s">
        <v>499</v>
      </c>
      <c r="F102" s="3">
        <v>0.109</v>
      </c>
      <c r="G102" s="3">
        <v>0.13200000000000001</v>
      </c>
      <c r="H102" s="3">
        <v>0.38</v>
      </c>
      <c r="I102" s="8">
        <v>0.52</v>
      </c>
    </row>
  </sheetData>
  <mergeCells count="2">
    <mergeCell ref="E10:I10"/>
    <mergeCell ref="M9:Q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4383-150F-4308-AEAC-F1FD893774AB}">
  <dimension ref="A1:N105"/>
  <sheetViews>
    <sheetView workbookViewId="0">
      <selection activeCell="A33" sqref="A33"/>
    </sheetView>
  </sheetViews>
  <sheetFormatPr defaultRowHeight="14.4"/>
  <cols>
    <col min="2" max="2" width="14.21875" customWidth="1"/>
    <col min="3" max="3" width="32.6640625" customWidth="1"/>
    <col min="4" max="4" width="14.21875" customWidth="1"/>
    <col min="5" max="9" width="14.109375" customWidth="1"/>
    <col min="10" max="10" width="32.21875" customWidth="1"/>
    <col min="11" max="13" width="13.21875" customWidth="1"/>
  </cols>
  <sheetData>
    <row r="1" spans="1:14" ht="21">
      <c r="A1" s="2" t="s">
        <v>3</v>
      </c>
      <c r="B1" s="2"/>
    </row>
    <row r="2" spans="1:14">
      <c r="A2" s="1" t="s">
        <v>34</v>
      </c>
      <c r="B2" s="1" t="s">
        <v>6</v>
      </c>
      <c r="C2" t="s">
        <v>190</v>
      </c>
    </row>
    <row r="3" spans="1:14">
      <c r="A3" s="1" t="s">
        <v>30</v>
      </c>
      <c r="B3" s="1" t="s">
        <v>6</v>
      </c>
      <c r="C3" t="s">
        <v>525</v>
      </c>
    </row>
    <row r="4" spans="1:14">
      <c r="B4" s="1" t="s">
        <v>7</v>
      </c>
      <c r="C4" t="s">
        <v>8</v>
      </c>
    </row>
    <row r="5" spans="1:14">
      <c r="A5" s="1" t="s">
        <v>31</v>
      </c>
      <c r="B5" s="1" t="s">
        <v>6</v>
      </c>
      <c r="C5" t="s">
        <v>32</v>
      </c>
    </row>
    <row r="6" spans="1:14">
      <c r="B6" s="1" t="s">
        <v>7</v>
      </c>
      <c r="C6" t="s">
        <v>33</v>
      </c>
    </row>
    <row r="7" spans="1:14">
      <c r="A7" s="1" t="s">
        <v>500</v>
      </c>
      <c r="B7" s="1" t="s">
        <v>7</v>
      </c>
      <c r="C7" t="s">
        <v>501</v>
      </c>
      <c r="F7" s="344"/>
      <c r="G7" s="344"/>
      <c r="H7" s="344"/>
      <c r="I7" s="344"/>
      <c r="J7" s="344"/>
    </row>
    <row r="8" spans="1:14">
      <c r="A8" s="1"/>
      <c r="B8" s="1"/>
      <c r="F8" s="344"/>
      <c r="G8" s="344"/>
      <c r="H8" s="344"/>
      <c r="I8" s="344"/>
      <c r="J8" s="344"/>
    </row>
    <row r="9" spans="1:14">
      <c r="D9" s="355" t="s">
        <v>282</v>
      </c>
      <c r="E9" s="355"/>
      <c r="F9" s="355"/>
      <c r="G9" s="355"/>
      <c r="H9" s="355"/>
      <c r="I9" s="342"/>
      <c r="J9" s="342"/>
      <c r="K9" s="355" t="s">
        <v>519</v>
      </c>
      <c r="L9" s="355"/>
      <c r="M9" s="355"/>
      <c r="N9" s="355"/>
    </row>
    <row r="10" spans="1:14">
      <c r="A10" s="342"/>
      <c r="D10" s="342" t="s">
        <v>192</v>
      </c>
      <c r="E10" s="342" t="s">
        <v>191</v>
      </c>
      <c r="F10" s="342" t="s">
        <v>30</v>
      </c>
      <c r="G10" s="342" t="s">
        <v>31</v>
      </c>
      <c r="H10" s="342" t="s">
        <v>500</v>
      </c>
      <c r="I10" s="342"/>
      <c r="J10" s="345"/>
      <c r="K10" s="342" t="s">
        <v>522</v>
      </c>
      <c r="L10" s="342" t="s">
        <v>521</v>
      </c>
      <c r="M10" s="342" t="s">
        <v>520</v>
      </c>
      <c r="N10" s="342" t="s">
        <v>192</v>
      </c>
    </row>
    <row r="11" spans="1:14">
      <c r="A11" s="12"/>
      <c r="B11" t="s">
        <v>65</v>
      </c>
      <c r="C11" s="345" t="s">
        <v>64</v>
      </c>
      <c r="D11" s="341">
        <f>SUM('Vyrazeni_orig (2-digit)'!E11:E13)</f>
        <v>113721</v>
      </c>
      <c r="E11" s="341">
        <f>SUM('Vyrazeni_orig (2-digit)'!F11:F13)</f>
        <v>0</v>
      </c>
      <c r="F11" s="341">
        <f>SUM('Vyrazeni_orig (2-digit)'!G11:G13)</f>
        <v>5189.9180805599999</v>
      </c>
      <c r="G11" s="341">
        <f>SUM('Vyrazeni_orig (2-digit)'!H11:H13)</f>
        <v>58978.720254235523</v>
      </c>
      <c r="H11" s="341">
        <f>SUM('Vyrazeni_orig (2-digit)'!I11:I13)</f>
        <v>64168.63833479552</v>
      </c>
      <c r="I11" s="341"/>
      <c r="J11" s="345" t="s">
        <v>64</v>
      </c>
      <c r="K11" s="178">
        <f t="shared" ref="K11:M24" si="0">-E11/$D11</f>
        <v>0</v>
      </c>
      <c r="L11" s="178">
        <f t="shared" si="0"/>
        <v>-4.5637288456485611E-2</v>
      </c>
      <c r="M11" s="178">
        <f t="shared" si="0"/>
        <v>-0.51862646524595746</v>
      </c>
      <c r="N11" s="11">
        <f t="shared" ref="N11:N24" si="1">SUM(K11:M11)</f>
        <v>-0.56426375370244308</v>
      </c>
    </row>
    <row r="12" spans="1:14" ht="28.8">
      <c r="A12" s="12"/>
      <c r="B12" t="s">
        <v>502</v>
      </c>
      <c r="C12" s="345" t="s">
        <v>518</v>
      </c>
      <c r="D12" s="341">
        <f>SUM('Vyrazeni_orig (2-digit)'!E14:E18,'Vyrazeni_orig (2-digit)'!E43:E47)</f>
        <v>121134.99999999999</v>
      </c>
      <c r="E12" s="341">
        <f>SUM('Vyrazeni_orig (2-digit)'!F14:F18,'Vyrazeni_orig (2-digit)'!F43:F47)</f>
        <v>0</v>
      </c>
      <c r="F12" s="341">
        <f>SUM('Vyrazeni_orig (2-digit)'!G14:G18,'Vyrazeni_orig (2-digit)'!G43:G47)</f>
        <v>9166.3700395999986</v>
      </c>
      <c r="G12" s="341">
        <f>SUM('Vyrazeni_orig (2-digit)'!H14:H18,'Vyrazeni_orig (2-digit)'!H43:H47)</f>
        <v>52089.914340793512</v>
      </c>
      <c r="H12" s="341">
        <f>SUM('Vyrazeni_orig (2-digit)'!I14:I18,'Vyrazeni_orig (2-digit)'!I43:I47)</f>
        <v>61256.284380393517</v>
      </c>
      <c r="I12" s="341"/>
      <c r="J12" s="345" t="s">
        <v>518</v>
      </c>
      <c r="K12" s="178">
        <f t="shared" si="0"/>
        <v>0</v>
      </c>
      <c r="L12" s="178">
        <f t="shared" si="0"/>
        <v>-7.5670698308498777E-2</v>
      </c>
      <c r="M12" s="178">
        <f t="shared" si="0"/>
        <v>-0.43001539060381821</v>
      </c>
      <c r="N12" s="11">
        <f t="shared" si="1"/>
        <v>-0.50568608891231703</v>
      </c>
    </row>
    <row r="13" spans="1:14">
      <c r="A13" s="12"/>
      <c r="B13" t="s">
        <v>71</v>
      </c>
      <c r="C13" s="345" t="s">
        <v>70</v>
      </c>
      <c r="D13" s="341">
        <f>SUM('Vyrazeni_orig (2-digit)'!E19:E42)</f>
        <v>1273188</v>
      </c>
      <c r="E13" s="341">
        <f>SUM('Vyrazeni_orig (2-digit)'!F19:F42)</f>
        <v>0</v>
      </c>
      <c r="F13" s="341">
        <f>SUM('Vyrazeni_orig (2-digit)'!G19:G42)</f>
        <v>99124.017776640001</v>
      </c>
      <c r="G13" s="341">
        <f>SUM('Vyrazeni_orig (2-digit)'!H19:H42)</f>
        <v>723610.85416372353</v>
      </c>
      <c r="H13" s="341">
        <f>SUM('Vyrazeni_orig (2-digit)'!I19:I42)</f>
        <v>822734.87194036343</v>
      </c>
      <c r="I13" s="341"/>
      <c r="J13" s="345" t="s">
        <v>70</v>
      </c>
      <c r="K13" s="178">
        <f t="shared" si="0"/>
        <v>0</v>
      </c>
      <c r="L13" s="178">
        <f t="shared" si="0"/>
        <v>-7.7854973324159513E-2</v>
      </c>
      <c r="M13" s="178">
        <f t="shared" si="0"/>
        <v>-0.56834564429112078</v>
      </c>
      <c r="N13" s="11">
        <f t="shared" si="1"/>
        <v>-0.64620061761528025</v>
      </c>
    </row>
    <row r="14" spans="1:14">
      <c r="A14" s="12"/>
      <c r="B14" t="s">
        <v>90</v>
      </c>
      <c r="C14" s="345" t="s">
        <v>89</v>
      </c>
      <c r="D14" s="341">
        <f>SUM('Vyrazeni_orig (2-digit)'!E48:E50)</f>
        <v>267442</v>
      </c>
      <c r="E14" s="341">
        <f>SUM('Vyrazeni_orig (2-digit)'!F48:F50)</f>
        <v>0</v>
      </c>
      <c r="F14" s="341">
        <f>SUM('Vyrazeni_orig (2-digit)'!G48:G50)</f>
        <v>17138.487969296195</v>
      </c>
      <c r="G14" s="341">
        <f>SUM('Vyrazeni_orig (2-digit)'!H48:H50)</f>
        <v>130888.21190407156</v>
      </c>
      <c r="H14" s="341">
        <f>SUM('Vyrazeni_orig (2-digit)'!I48:I50)</f>
        <v>148026.69987336776</v>
      </c>
      <c r="I14" s="341"/>
      <c r="J14" s="345" t="s">
        <v>89</v>
      </c>
      <c r="K14" s="178">
        <f t="shared" si="0"/>
        <v>0</v>
      </c>
      <c r="L14" s="178">
        <f t="shared" si="0"/>
        <v>-6.4083008537537844E-2</v>
      </c>
      <c r="M14" s="178">
        <f t="shared" si="0"/>
        <v>-0.48940784134156773</v>
      </c>
      <c r="N14" s="11">
        <f t="shared" si="1"/>
        <v>-0.55349084987910557</v>
      </c>
    </row>
    <row r="15" spans="1:14">
      <c r="A15" s="12"/>
      <c r="B15" t="s">
        <v>97</v>
      </c>
      <c r="C15" s="346" t="s">
        <v>510</v>
      </c>
      <c r="D15" s="341">
        <f>SUM('Vyrazeni_orig (2-digit)'!E51:E53)</f>
        <v>614456</v>
      </c>
      <c r="E15" s="341">
        <f>SUM('Vyrazeni_orig (2-digit)'!F51:F53)</f>
        <v>140842.5</v>
      </c>
      <c r="F15" s="341">
        <f>SUM('Vyrazeni_orig (2-digit)'!G51:G53)</f>
        <v>32384.6085236</v>
      </c>
      <c r="G15" s="341">
        <f>SUM('Vyrazeni_orig (2-digit)'!H51:H53)</f>
        <v>197111.94760481804</v>
      </c>
      <c r="H15" s="341">
        <f>SUM('Vyrazeni_orig (2-digit)'!I51:I53)</f>
        <v>370339.05612841807</v>
      </c>
      <c r="I15" s="341"/>
      <c r="J15" s="346" t="s">
        <v>510</v>
      </c>
      <c r="K15" s="178">
        <f t="shared" si="0"/>
        <v>-0.22921494785631519</v>
      </c>
      <c r="L15" s="178">
        <f t="shared" si="0"/>
        <v>-5.2704519971486972E-2</v>
      </c>
      <c r="M15" s="178">
        <f t="shared" si="0"/>
        <v>-0.32079098845941456</v>
      </c>
      <c r="N15" s="11">
        <f t="shared" si="1"/>
        <v>-0.60271045628721676</v>
      </c>
    </row>
    <row r="16" spans="1:14">
      <c r="A16" s="12"/>
      <c r="B16" t="s">
        <v>103</v>
      </c>
      <c r="C16" s="346" t="s">
        <v>511</v>
      </c>
      <c r="D16" s="341">
        <f>SUM('Vyrazeni_orig (2-digit)'!E54:E58)</f>
        <v>293515</v>
      </c>
      <c r="E16" s="341">
        <f>SUM('Vyrazeni_orig (2-digit)'!F54:F58)</f>
        <v>37501.599999999999</v>
      </c>
      <c r="F16" s="341">
        <f>SUM('Vyrazeni_orig (2-digit)'!G54:G58)</f>
        <v>17228.902825264002</v>
      </c>
      <c r="G16" s="341">
        <f>SUM('Vyrazeni_orig (2-digit)'!H54:H58)</f>
        <v>142442.35488414241</v>
      </c>
      <c r="H16" s="341">
        <f>SUM('Vyrazeni_orig (2-digit)'!I54:I58)</f>
        <v>197172.85770940641</v>
      </c>
      <c r="I16" s="341"/>
      <c r="J16" s="346" t="s">
        <v>511</v>
      </c>
      <c r="K16" s="178">
        <f t="shared" si="0"/>
        <v>-0.12776723506464746</v>
      </c>
      <c r="L16" s="178">
        <f t="shared" si="0"/>
        <v>-5.8698542920341386E-2</v>
      </c>
      <c r="M16" s="178">
        <f t="shared" si="0"/>
        <v>-0.48529838299283651</v>
      </c>
      <c r="N16" s="11">
        <f t="shared" si="1"/>
        <v>-0.67176416097782532</v>
      </c>
    </row>
    <row r="17" spans="1:14">
      <c r="A17" s="12"/>
      <c r="B17" t="s">
        <v>503</v>
      </c>
      <c r="C17" s="346" t="s">
        <v>512</v>
      </c>
      <c r="D17" s="341">
        <f>'Vyrazeni_orig (2-digit)'!E59</f>
        <v>44820.74172884351</v>
      </c>
      <c r="E17" s="341">
        <f>'Vyrazeni_orig (2-digit)'!F59</f>
        <v>40338.66755595916</v>
      </c>
      <c r="F17" s="341">
        <f>'Vyrazeni_orig (2-digit)'!G59</f>
        <v>337.97600221238491</v>
      </c>
      <c r="G17" s="341">
        <f>'Vyrazeni_orig (2-digit)'!H59</f>
        <v>2416.2910321773611</v>
      </c>
      <c r="H17" s="341">
        <f>'Vyrazeni_orig (2-digit)'!I59</f>
        <v>43092.934590348908</v>
      </c>
      <c r="I17" s="341"/>
      <c r="J17" s="346" t="s">
        <v>512</v>
      </c>
      <c r="K17" s="178">
        <f t="shared" si="0"/>
        <v>-0.9</v>
      </c>
      <c r="L17" s="178">
        <f t="shared" si="0"/>
        <v>-7.5406159999999974E-3</v>
      </c>
      <c r="M17" s="178">
        <f t="shared" si="0"/>
        <v>-5.391010811011198E-2</v>
      </c>
      <c r="N17" s="11">
        <f t="shared" si="1"/>
        <v>-0.96145072411011201</v>
      </c>
    </row>
    <row r="18" spans="1:14">
      <c r="A18" s="12"/>
      <c r="B18" t="s">
        <v>504</v>
      </c>
      <c r="C18" s="346" t="s">
        <v>513</v>
      </c>
      <c r="D18" s="341">
        <f>'Vyrazeni_orig (2-digit)'!E60</f>
        <v>110025.25827115648</v>
      </c>
      <c r="E18" s="341">
        <f>'Vyrazeni_orig (2-digit)'!F60</f>
        <v>88020.206616925192</v>
      </c>
      <c r="F18" s="341">
        <f>'Vyrazeni_orig (2-digit)'!G60</f>
        <v>1310.5222938946042</v>
      </c>
      <c r="G18" s="341">
        <f>'Vyrazeni_orig (2-digit)'!H60</f>
        <v>11245.966006699682</v>
      </c>
      <c r="H18" s="341">
        <f>'Vyrazeni_orig (2-digit)'!I60</f>
        <v>100576.69491751949</v>
      </c>
      <c r="I18" s="341"/>
      <c r="J18" s="346" t="s">
        <v>513</v>
      </c>
      <c r="K18" s="178">
        <f t="shared" si="0"/>
        <v>-0.80000000000000016</v>
      </c>
      <c r="L18" s="178">
        <f t="shared" si="0"/>
        <v>-1.1911103999999994E-2</v>
      </c>
      <c r="M18" s="178">
        <f t="shared" si="0"/>
        <v>-0.10221258448659196</v>
      </c>
      <c r="N18" s="11">
        <f t="shared" si="1"/>
        <v>-0.91412368848659209</v>
      </c>
    </row>
    <row r="19" spans="1:14">
      <c r="A19" s="12"/>
      <c r="B19" t="s">
        <v>505</v>
      </c>
      <c r="C19" s="345" t="s">
        <v>514</v>
      </c>
      <c r="D19" s="341">
        <f>SUM('Vyrazeni_orig (2-digit)'!E61:E66)</f>
        <v>121455</v>
      </c>
      <c r="E19" s="341">
        <f>SUM('Vyrazeni_orig (2-digit)'!F61:F66)</f>
        <v>0</v>
      </c>
      <c r="F19" s="341">
        <f>SUM('Vyrazeni_orig (2-digit)'!G61:G66)</f>
        <v>9158.455162799999</v>
      </c>
      <c r="G19" s="341">
        <f>SUM('Vyrazeni_orig (2-digit)'!H61:H66)</f>
        <v>7182.7116008769817</v>
      </c>
      <c r="H19" s="341">
        <f>SUM('Vyrazeni_orig (2-digit)'!I61:I66)</f>
        <v>16341.166763676982</v>
      </c>
      <c r="I19" s="341"/>
      <c r="J19" s="345" t="s">
        <v>514</v>
      </c>
      <c r="K19" s="178">
        <f t="shared" si="0"/>
        <v>0</v>
      </c>
      <c r="L19" s="178">
        <f t="shared" si="0"/>
        <v>-7.5406159999999986E-2</v>
      </c>
      <c r="M19" s="178">
        <f t="shared" si="0"/>
        <v>-5.9138871194079963E-2</v>
      </c>
      <c r="N19" s="11">
        <f t="shared" si="1"/>
        <v>-0.13454503119407996</v>
      </c>
    </row>
    <row r="20" spans="1:14">
      <c r="A20" s="12"/>
      <c r="B20" t="s">
        <v>109</v>
      </c>
      <c r="C20" s="345" t="s">
        <v>108</v>
      </c>
      <c r="D20" s="341">
        <f>SUM('Vyrazeni_orig (2-digit)'!E67:E69)</f>
        <v>77438</v>
      </c>
      <c r="E20" s="341">
        <f>SUM('Vyrazeni_orig (2-digit)'!F67:F69)</f>
        <v>0</v>
      </c>
      <c r="F20" s="341">
        <f>SUM('Vyrazeni_orig (2-digit)'!G67:G69)</f>
        <v>6742.5342131200005</v>
      </c>
      <c r="G20" s="341">
        <f>SUM('Vyrazeni_orig (2-digit)'!H67:H69)</f>
        <v>38417.82488616684</v>
      </c>
      <c r="H20" s="341">
        <f>SUM('Vyrazeni_orig (2-digit)'!I67:I69)</f>
        <v>45160.359099286834</v>
      </c>
      <c r="I20" s="341"/>
      <c r="J20" s="345" t="s">
        <v>108</v>
      </c>
      <c r="K20" s="178">
        <f t="shared" si="0"/>
        <v>0</v>
      </c>
      <c r="L20" s="178">
        <f t="shared" si="0"/>
        <v>-8.7070097537643026E-2</v>
      </c>
      <c r="M20" s="178">
        <f t="shared" si="0"/>
        <v>-0.49611075810541128</v>
      </c>
      <c r="N20" s="11">
        <f t="shared" si="1"/>
        <v>-0.58318085564305433</v>
      </c>
    </row>
    <row r="21" spans="1:14">
      <c r="A21" s="12"/>
      <c r="B21" t="s">
        <v>506</v>
      </c>
      <c r="C21" s="345" t="s">
        <v>429</v>
      </c>
      <c r="D21" s="341">
        <f>'Vyrazeni_orig (2-digit)'!E70</f>
        <v>66600</v>
      </c>
      <c r="E21" s="341">
        <f>'Vyrazeni_orig (2-digit)'!F70</f>
        <v>0</v>
      </c>
      <c r="F21" s="341">
        <f>'Vyrazeni_orig (2-digit)'!G70</f>
        <v>5022.0502560000004</v>
      </c>
      <c r="G21" s="341">
        <f>'Vyrazeni_orig (2-digit)'!H70</f>
        <v>23396.911472931261</v>
      </c>
      <c r="H21" s="341">
        <f>'Vyrazeni_orig (2-digit)'!I70</f>
        <v>28418.961728931259</v>
      </c>
      <c r="I21" s="341"/>
      <c r="J21" s="345" t="s">
        <v>429</v>
      </c>
      <c r="K21" s="178">
        <f t="shared" si="0"/>
        <v>0</v>
      </c>
      <c r="L21" s="178">
        <f t="shared" si="0"/>
        <v>-7.540616E-2</v>
      </c>
      <c r="M21" s="178">
        <f t="shared" si="0"/>
        <v>-0.35130497707103997</v>
      </c>
      <c r="N21" s="11">
        <f t="shared" si="1"/>
        <v>-0.42671113707103997</v>
      </c>
    </row>
    <row r="22" spans="1:14" ht="28.8">
      <c r="A22" s="12"/>
      <c r="B22" t="s">
        <v>507</v>
      </c>
      <c r="C22" s="345" t="s">
        <v>515</v>
      </c>
      <c r="D22" s="341">
        <f>SUM('Vyrazeni_orig (2-digit)'!E71:E83)</f>
        <v>349754</v>
      </c>
      <c r="E22" s="341">
        <f>SUM('Vyrazeni_orig (2-digit)'!F71:F83)</f>
        <v>0</v>
      </c>
      <c r="F22" s="341">
        <f>SUM('Vyrazeni_orig (2-digit)'!G71:G83)</f>
        <v>26373.60608464</v>
      </c>
      <c r="G22" s="341">
        <f>SUM('Vyrazeni_orig (2-digit)'!H71:H83)</f>
        <v>133210.92025480687</v>
      </c>
      <c r="H22" s="341">
        <f>SUM('Vyrazeni_orig (2-digit)'!I71:I83)</f>
        <v>159584.52633944689</v>
      </c>
      <c r="I22" s="341"/>
      <c r="J22" s="345" t="s">
        <v>515</v>
      </c>
      <c r="K22" s="178">
        <f t="shared" si="0"/>
        <v>0</v>
      </c>
      <c r="L22" s="178">
        <f t="shared" si="0"/>
        <v>-7.540616E-2</v>
      </c>
      <c r="M22" s="178">
        <f t="shared" si="0"/>
        <v>-0.3808703267290921</v>
      </c>
      <c r="N22" s="11">
        <f t="shared" si="1"/>
        <v>-0.4562764867290921</v>
      </c>
    </row>
    <row r="23" spans="1:14" ht="28.8">
      <c r="A23" s="12"/>
      <c r="B23" t="s">
        <v>508</v>
      </c>
      <c r="C23" s="345" t="s">
        <v>516</v>
      </c>
      <c r="D23" s="341">
        <f>SUM('Vyrazeni_orig (2-digit)'!E84:E88)</f>
        <v>897968</v>
      </c>
      <c r="E23" s="341">
        <f>SUM('Vyrazeni_orig (2-digit)'!F84:F88)</f>
        <v>174346.19999999998</v>
      </c>
      <c r="F23" s="341">
        <f>SUM('Vyrazeni_orig (2-digit)'!G84:G88)</f>
        <v>61644.192053450271</v>
      </c>
      <c r="G23" s="341">
        <f>SUM('Vyrazeni_orig (2-digit)'!H84:H88)</f>
        <v>359736.5055535697</v>
      </c>
      <c r="H23" s="341">
        <f>SUM('Vyrazeni_orig (2-digit)'!I84:I88)</f>
        <v>595726.89760701987</v>
      </c>
      <c r="I23" s="341"/>
      <c r="J23" s="345" t="s">
        <v>516</v>
      </c>
      <c r="K23" s="178">
        <f t="shared" si="0"/>
        <v>-0.19415636191935567</v>
      </c>
      <c r="L23" s="178">
        <f t="shared" si="0"/>
        <v>-6.8648539873859951E-2</v>
      </c>
      <c r="M23" s="178">
        <f t="shared" si="0"/>
        <v>-0.4006117206332182</v>
      </c>
      <c r="N23" s="11">
        <f t="shared" si="1"/>
        <v>-0.66341662242643384</v>
      </c>
    </row>
    <row r="24" spans="1:14">
      <c r="A24" s="12"/>
      <c r="B24" t="s">
        <v>509</v>
      </c>
      <c r="C24" s="345" t="s">
        <v>517</v>
      </c>
      <c r="D24" s="341">
        <f>SUM('Vyrazeni_orig (2-digit)'!E89:E98)</f>
        <v>121916</v>
      </c>
      <c r="E24" s="341">
        <f>SUM('Vyrazeni_orig (2-digit)'!F89:F98)</f>
        <v>74499.8</v>
      </c>
      <c r="F24" s="341">
        <f>SUM('Vyrazeni_orig (2-digit)'!G89:G98)</f>
        <v>3733.3053150240003</v>
      </c>
      <c r="G24" s="341">
        <f>SUM('Vyrazeni_orig (2-digit)'!H89:H98)</f>
        <v>23738.464409972454</v>
      </c>
      <c r="H24" s="341">
        <f>SUM('Vyrazeni_orig (2-digit)'!I89:I98)</f>
        <v>101971.56972499647</v>
      </c>
      <c r="I24" s="341"/>
      <c r="J24" s="345" t="s">
        <v>517</v>
      </c>
      <c r="K24" s="178">
        <f t="shared" si="0"/>
        <v>-0.61107483841333377</v>
      </c>
      <c r="L24" s="178">
        <f t="shared" si="0"/>
        <v>-3.0621947201548608E-2</v>
      </c>
      <c r="M24" s="178">
        <f t="shared" si="0"/>
        <v>-0.19471164088366133</v>
      </c>
      <c r="N24" s="11">
        <f t="shared" si="1"/>
        <v>-0.83640842649854374</v>
      </c>
    </row>
    <row r="25" spans="1:14">
      <c r="A25" s="12"/>
      <c r="C25" s="1" t="s">
        <v>367</v>
      </c>
      <c r="D25" s="343">
        <f>SUM(D11:D24)</f>
        <v>4473434</v>
      </c>
      <c r="E25" s="343">
        <f t="shared" ref="E25:H25" si="2">SUM(E11:E24)</f>
        <v>555548.97417288437</v>
      </c>
      <c r="F25" s="343">
        <f t="shared" si="2"/>
        <v>294554.94659610139</v>
      </c>
      <c r="G25" s="343">
        <f t="shared" si="2"/>
        <v>1904467.5983689856</v>
      </c>
      <c r="H25" s="343">
        <f t="shared" si="2"/>
        <v>2754571.5191379716</v>
      </c>
      <c r="I25" s="343"/>
      <c r="J25" s="341"/>
    </row>
    <row r="26" spans="1:14">
      <c r="A26" s="12"/>
      <c r="C26" s="1" t="s">
        <v>498</v>
      </c>
      <c r="E26" s="351">
        <f>E25/$D25</f>
        <v>0.12418848119205164</v>
      </c>
      <c r="F26" s="351">
        <f t="shared" ref="F26:H26" si="3">F25/$D25</f>
        <v>6.5845376638193703E-2</v>
      </c>
      <c r="G26" s="351">
        <f t="shared" si="3"/>
        <v>0.42572833272358229</v>
      </c>
      <c r="H26" s="351">
        <f t="shared" si="3"/>
        <v>0.61576219055382764</v>
      </c>
      <c r="I26" s="351"/>
      <c r="J26" s="345"/>
      <c r="K26" s="342" t="s">
        <v>519</v>
      </c>
      <c r="L26" s="342"/>
      <c r="M26" s="342"/>
      <c r="N26" s="342"/>
    </row>
    <row r="27" spans="1:14">
      <c r="A27" s="12"/>
      <c r="C27" s="348" t="s">
        <v>499</v>
      </c>
      <c r="D27" s="348"/>
      <c r="E27" s="349">
        <v>0.109</v>
      </c>
      <c r="F27" s="349">
        <v>0.13200000000000001</v>
      </c>
      <c r="G27" s="349">
        <v>0.38</v>
      </c>
      <c r="H27" s="350">
        <v>0.52</v>
      </c>
      <c r="I27" s="350"/>
      <c r="J27" s="345"/>
      <c r="K27" s="352" t="s">
        <v>522</v>
      </c>
      <c r="L27" s="352" t="s">
        <v>521</v>
      </c>
      <c r="M27" s="352" t="s">
        <v>520</v>
      </c>
      <c r="N27" s="353" t="s">
        <v>192</v>
      </c>
    </row>
    <row r="28" spans="1:14">
      <c r="A28" s="12"/>
      <c r="C28" s="345"/>
      <c r="D28" s="341"/>
      <c r="J28" s="345" t="s">
        <v>512</v>
      </c>
      <c r="K28" s="178">
        <v>-0.9</v>
      </c>
      <c r="L28" s="178">
        <v>-7.5406159999999974E-3</v>
      </c>
      <c r="M28" s="178">
        <v>-5.391010811011198E-2</v>
      </c>
      <c r="N28" s="11">
        <v>-0.96145072411011201</v>
      </c>
    </row>
    <row r="29" spans="1:14" ht="28.8">
      <c r="A29" s="12"/>
      <c r="B29" s="13"/>
      <c r="C29" s="180" t="s">
        <v>497</v>
      </c>
      <c r="D29" s="347">
        <f>SUM(D11:D24)</f>
        <v>4473434</v>
      </c>
      <c r="E29" s="341"/>
      <c r="F29" s="341"/>
      <c r="G29" s="341"/>
      <c r="H29" s="341"/>
      <c r="I29" s="341"/>
      <c r="J29" s="346" t="s">
        <v>513</v>
      </c>
      <c r="K29" s="178">
        <v>-0.80000000000000016</v>
      </c>
      <c r="L29" s="178">
        <v>-1.1911103999999994E-2</v>
      </c>
      <c r="M29" s="178">
        <v>-0.10221258448659196</v>
      </c>
      <c r="N29" s="11">
        <v>-0.91412368848659209</v>
      </c>
    </row>
    <row r="30" spans="1:14">
      <c r="A30" s="12"/>
      <c r="B30" s="13"/>
      <c r="C30" s="180"/>
      <c r="D30" s="179"/>
      <c r="E30" s="341"/>
      <c r="F30" s="341"/>
      <c r="G30" s="341"/>
      <c r="H30" s="341"/>
      <c r="I30" s="341"/>
      <c r="J30" s="345" t="s">
        <v>517</v>
      </c>
      <c r="K30" s="178">
        <v>-0.61107483841333377</v>
      </c>
      <c r="L30" s="178">
        <v>-3.0621947201548608E-2</v>
      </c>
      <c r="M30" s="178">
        <v>-0.19471164088366133</v>
      </c>
      <c r="N30" s="11">
        <v>-0.83640842649854374</v>
      </c>
    </row>
    <row r="31" spans="1:14">
      <c r="A31" s="12"/>
      <c r="B31" s="13"/>
      <c r="C31" s="180"/>
      <c r="D31" s="179"/>
      <c r="E31" s="341"/>
      <c r="F31" s="341"/>
      <c r="G31" s="341"/>
      <c r="H31" s="341"/>
      <c r="I31" s="341"/>
      <c r="J31" s="345" t="s">
        <v>511</v>
      </c>
      <c r="K31" s="178">
        <v>-0.12776723506464746</v>
      </c>
      <c r="L31" s="178">
        <v>-5.8698542920341386E-2</v>
      </c>
      <c r="M31" s="178">
        <v>-0.48529838299283651</v>
      </c>
      <c r="N31" s="11">
        <v>-0.67176416097782532</v>
      </c>
    </row>
    <row r="32" spans="1:14">
      <c r="A32" s="12"/>
      <c r="B32" s="13"/>
      <c r="C32" s="180"/>
      <c r="D32" s="179"/>
      <c r="E32" s="341"/>
      <c r="F32" s="341"/>
      <c r="G32" s="341"/>
      <c r="H32" s="341"/>
      <c r="I32" s="341"/>
      <c r="J32" s="345" t="s">
        <v>516</v>
      </c>
      <c r="K32" s="178">
        <v>-0.19415636191935567</v>
      </c>
      <c r="L32" s="178">
        <v>-6.8648539873859951E-2</v>
      </c>
      <c r="M32" s="178">
        <v>-0.4006117206332182</v>
      </c>
      <c r="N32" s="11">
        <v>-0.66341662242643384</v>
      </c>
    </row>
    <row r="33" spans="1:14">
      <c r="A33" s="12"/>
      <c r="B33" s="13"/>
      <c r="C33" s="180"/>
      <c r="D33" s="179"/>
      <c r="E33" s="341"/>
      <c r="F33" s="341"/>
      <c r="G33" s="341"/>
      <c r="H33" s="341"/>
      <c r="I33" s="341"/>
      <c r="J33" s="345" t="s">
        <v>70</v>
      </c>
      <c r="K33" s="178">
        <v>0</v>
      </c>
      <c r="L33" s="178">
        <v>-7.7854973324159513E-2</v>
      </c>
      <c r="M33" s="178">
        <v>-0.56834564429112078</v>
      </c>
      <c r="N33" s="11">
        <v>-0.64620061761528025</v>
      </c>
    </row>
    <row r="34" spans="1:14">
      <c r="A34" s="12"/>
      <c r="B34" s="13"/>
      <c r="C34" s="180"/>
      <c r="D34" s="179"/>
      <c r="E34" s="341"/>
      <c r="F34" s="341"/>
      <c r="G34" s="341"/>
      <c r="H34" s="341"/>
      <c r="I34" s="341"/>
      <c r="J34" s="345" t="s">
        <v>510</v>
      </c>
      <c r="K34" s="178">
        <v>-0.22921494785631519</v>
      </c>
      <c r="L34" s="178">
        <v>-5.2704519971486972E-2</v>
      </c>
      <c r="M34" s="178">
        <v>-0.32079098845941456</v>
      </c>
      <c r="N34" s="11">
        <v>-0.60271045628721676</v>
      </c>
    </row>
    <row r="35" spans="1:14">
      <c r="A35" s="12"/>
      <c r="B35" s="13"/>
      <c r="C35" s="180"/>
      <c r="D35" s="179"/>
      <c r="E35" s="341"/>
      <c r="F35" s="341"/>
      <c r="G35" s="341"/>
      <c r="H35" s="341"/>
      <c r="I35" s="341"/>
      <c r="J35" s="346" t="s">
        <v>108</v>
      </c>
      <c r="K35" s="178">
        <v>0</v>
      </c>
      <c r="L35" s="178">
        <v>-8.7070097537643026E-2</v>
      </c>
      <c r="M35" s="178">
        <v>-0.49611075810541128</v>
      </c>
      <c r="N35" s="11">
        <v>-0.58318085564305433</v>
      </c>
    </row>
    <row r="36" spans="1:14">
      <c r="A36" s="12"/>
      <c r="B36" s="13"/>
      <c r="C36" s="180"/>
      <c r="D36" s="179"/>
      <c r="E36" s="341"/>
      <c r="F36" s="341"/>
      <c r="G36" s="341"/>
      <c r="H36" s="341"/>
      <c r="I36" s="341"/>
      <c r="J36" s="346" t="s">
        <v>64</v>
      </c>
      <c r="K36" s="178">
        <v>0</v>
      </c>
      <c r="L36" s="178">
        <v>-4.5637288456485611E-2</v>
      </c>
      <c r="M36" s="178">
        <v>-0.51862646524595746</v>
      </c>
      <c r="N36" s="11">
        <v>-0.56426375370244308</v>
      </c>
    </row>
    <row r="37" spans="1:14">
      <c r="A37" s="12"/>
      <c r="B37" s="13"/>
      <c r="C37" s="180"/>
      <c r="D37" s="179"/>
      <c r="E37" s="341"/>
      <c r="F37" s="341"/>
      <c r="G37" s="341"/>
      <c r="H37" s="341"/>
      <c r="I37" s="341"/>
      <c r="J37" s="345" t="s">
        <v>89</v>
      </c>
      <c r="K37" s="178">
        <v>0</v>
      </c>
      <c r="L37" s="178">
        <v>-6.4083008537537844E-2</v>
      </c>
      <c r="M37" s="178">
        <v>-0.48940784134156773</v>
      </c>
      <c r="N37" s="11">
        <v>-0.55349084987910557</v>
      </c>
    </row>
    <row r="38" spans="1:14">
      <c r="A38" s="12"/>
      <c r="B38" s="13"/>
      <c r="C38" s="180"/>
      <c r="D38" s="179"/>
      <c r="E38" s="341"/>
      <c r="F38" s="341"/>
      <c r="G38" s="341"/>
      <c r="H38" s="341"/>
      <c r="I38" s="341"/>
      <c r="J38" s="345" t="s">
        <v>518</v>
      </c>
      <c r="K38" s="178">
        <v>0</v>
      </c>
      <c r="L38" s="178">
        <v>-7.5670698308498777E-2</v>
      </c>
      <c r="M38" s="178">
        <v>-0.43001539060381821</v>
      </c>
      <c r="N38" s="11">
        <v>-0.50568608891231703</v>
      </c>
    </row>
    <row r="39" spans="1:14" ht="28.8">
      <c r="A39" s="12"/>
      <c r="B39" s="13"/>
      <c r="C39" s="180"/>
      <c r="D39" s="179"/>
      <c r="E39" s="341"/>
      <c r="F39" s="341"/>
      <c r="G39" s="341"/>
      <c r="H39" s="341"/>
      <c r="I39" s="341"/>
      <c r="J39" s="345" t="s">
        <v>515</v>
      </c>
      <c r="K39" s="178">
        <v>0</v>
      </c>
      <c r="L39" s="178">
        <v>-7.540616E-2</v>
      </c>
      <c r="M39" s="178">
        <v>-0.3808703267290921</v>
      </c>
      <c r="N39" s="11">
        <v>-0.4562764867290921</v>
      </c>
    </row>
    <row r="40" spans="1:14" ht="28.8">
      <c r="A40" s="12"/>
      <c r="B40" s="13"/>
      <c r="C40" s="180"/>
      <c r="D40" s="179"/>
      <c r="E40" s="341"/>
      <c r="F40" s="341"/>
      <c r="G40" s="341"/>
      <c r="H40" s="341"/>
      <c r="I40" s="341"/>
      <c r="J40" s="345" t="s">
        <v>429</v>
      </c>
      <c r="K40" s="178">
        <v>0</v>
      </c>
      <c r="L40" s="178">
        <v>-7.540616E-2</v>
      </c>
      <c r="M40" s="178">
        <v>-0.35130497707103997</v>
      </c>
      <c r="N40" s="11">
        <v>-0.42671113707103997</v>
      </c>
    </row>
    <row r="41" spans="1:14">
      <c r="A41" s="12"/>
      <c r="B41" s="13"/>
      <c r="C41" s="180"/>
      <c r="D41" s="179"/>
      <c r="E41" s="341"/>
      <c r="F41" s="341"/>
      <c r="G41" s="341"/>
      <c r="H41" s="341"/>
      <c r="I41" s="341"/>
      <c r="J41" s="346" t="s">
        <v>514</v>
      </c>
      <c r="K41" s="178">
        <v>0</v>
      </c>
      <c r="L41" s="178">
        <v>-7.5406159999999986E-2</v>
      </c>
      <c r="M41" s="178">
        <v>-5.9138871194079963E-2</v>
      </c>
      <c r="N41" s="11">
        <v>-0.13454503119407996</v>
      </c>
    </row>
    <row r="42" spans="1:14">
      <c r="A42" s="12"/>
      <c r="B42" s="13"/>
      <c r="C42" s="180"/>
      <c r="D42" s="179"/>
      <c r="E42" s="341"/>
      <c r="F42" s="341"/>
      <c r="G42" s="341"/>
      <c r="H42" s="341"/>
      <c r="I42" s="341"/>
      <c r="J42" s="341"/>
    </row>
    <row r="43" spans="1:14">
      <c r="A43" s="12"/>
      <c r="B43" s="13"/>
      <c r="C43" s="180"/>
      <c r="D43" s="179"/>
      <c r="E43" s="341"/>
      <c r="F43" s="341"/>
      <c r="G43" s="341"/>
      <c r="H43" s="341"/>
      <c r="I43" s="341"/>
      <c r="J43" s="341"/>
    </row>
    <row r="44" spans="1:14">
      <c r="A44" s="12"/>
      <c r="B44" s="13"/>
      <c r="C44" s="180"/>
      <c r="D44" s="179"/>
      <c r="E44" s="341"/>
      <c r="F44" s="341"/>
      <c r="G44" s="341"/>
      <c r="H44" s="341"/>
      <c r="I44" s="341"/>
      <c r="J44" s="341"/>
    </row>
    <row r="45" spans="1:14">
      <c r="A45" s="12"/>
      <c r="B45" s="13"/>
      <c r="C45" s="180"/>
      <c r="D45" s="179"/>
      <c r="E45" s="341"/>
      <c r="F45" s="341"/>
      <c r="G45" s="341"/>
      <c r="H45" s="341"/>
      <c r="I45" s="341"/>
      <c r="J45" s="341"/>
    </row>
    <row r="46" spans="1:14">
      <c r="A46" s="12"/>
      <c r="B46" s="13"/>
      <c r="C46" s="180"/>
      <c r="D46" s="179"/>
      <c r="E46" s="341"/>
      <c r="F46" s="341"/>
      <c r="G46" s="341"/>
      <c r="H46" s="341"/>
      <c r="I46" s="341"/>
      <c r="J46" s="341"/>
    </row>
    <row r="47" spans="1:14">
      <c r="A47" s="12"/>
      <c r="B47" s="13"/>
      <c r="C47" s="180"/>
      <c r="D47" s="179"/>
      <c r="E47" s="341"/>
      <c r="F47" s="341"/>
      <c r="G47" s="341"/>
      <c r="H47" s="341"/>
      <c r="I47" s="341"/>
      <c r="J47" s="341"/>
    </row>
    <row r="48" spans="1:14">
      <c r="A48" s="12"/>
      <c r="B48" s="13"/>
      <c r="C48" s="180"/>
      <c r="D48" s="179"/>
      <c r="E48" s="341"/>
      <c r="F48" s="341"/>
      <c r="G48" s="341"/>
      <c r="H48" s="341"/>
      <c r="I48" s="341"/>
      <c r="J48" s="341"/>
    </row>
    <row r="49" spans="1:10">
      <c r="A49" s="12"/>
      <c r="B49" s="13"/>
      <c r="C49" s="180"/>
      <c r="D49" s="179"/>
      <c r="E49" s="341"/>
      <c r="F49" s="341"/>
      <c r="G49" s="341"/>
      <c r="H49" s="341"/>
      <c r="I49" s="341"/>
      <c r="J49" s="341"/>
    </row>
    <row r="50" spans="1:10">
      <c r="A50" s="12"/>
      <c r="B50" s="13"/>
      <c r="C50" s="180"/>
      <c r="D50" s="179"/>
      <c r="E50" s="341"/>
      <c r="F50" s="341"/>
      <c r="G50" s="341"/>
      <c r="H50" s="341"/>
      <c r="I50" s="341"/>
      <c r="J50" s="341"/>
    </row>
    <row r="51" spans="1:10">
      <c r="A51" s="12"/>
      <c r="B51" s="13"/>
      <c r="C51" s="180"/>
      <c r="D51" s="179"/>
      <c r="E51" s="341"/>
      <c r="F51" s="341"/>
      <c r="G51" s="341"/>
      <c r="H51" s="341"/>
      <c r="I51" s="341"/>
      <c r="J51" s="341"/>
    </row>
    <row r="52" spans="1:10">
      <c r="A52" s="12"/>
      <c r="B52" s="354" t="s">
        <v>523</v>
      </c>
      <c r="C52" s="180"/>
      <c r="D52" s="179"/>
      <c r="E52" s="341"/>
      <c r="F52" s="341"/>
      <c r="G52" s="341"/>
      <c r="H52" s="341"/>
      <c r="I52" s="341"/>
      <c r="J52" s="341"/>
    </row>
    <row r="53" spans="1:10">
      <c r="A53" s="12"/>
      <c r="B53" s="13"/>
      <c r="C53" s="180"/>
      <c r="D53" s="179"/>
      <c r="E53" s="341"/>
      <c r="F53" s="341"/>
      <c r="G53" s="341"/>
      <c r="H53" s="341"/>
      <c r="I53" s="341"/>
      <c r="J53" s="341"/>
    </row>
    <row r="54" spans="1:10">
      <c r="A54" s="12"/>
      <c r="B54" s="13"/>
      <c r="C54" s="180"/>
      <c r="D54" s="179"/>
      <c r="E54" s="341"/>
      <c r="F54" s="341"/>
      <c r="G54" s="341"/>
      <c r="H54" s="341"/>
      <c r="I54" s="341"/>
      <c r="J54" s="341"/>
    </row>
    <row r="55" spans="1:10">
      <c r="A55" s="12"/>
      <c r="B55" s="13"/>
      <c r="C55" s="180"/>
      <c r="D55" s="179"/>
      <c r="E55" s="341"/>
      <c r="F55" s="341"/>
      <c r="G55" s="341"/>
      <c r="H55" s="341"/>
      <c r="I55" s="341"/>
      <c r="J55" s="341"/>
    </row>
    <row r="56" spans="1:10">
      <c r="A56" s="12"/>
      <c r="B56" s="13"/>
      <c r="C56" s="180"/>
      <c r="D56" s="179"/>
      <c r="E56" s="341"/>
      <c r="F56" s="341"/>
      <c r="G56" s="341"/>
      <c r="H56" s="341"/>
      <c r="I56" s="341"/>
      <c r="J56" s="341"/>
    </row>
    <row r="57" spans="1:10">
      <c r="A57" s="12"/>
      <c r="B57" s="13"/>
      <c r="C57" s="180"/>
      <c r="D57" s="179"/>
      <c r="E57" s="341"/>
      <c r="F57" s="341"/>
      <c r="G57" s="341"/>
      <c r="H57" s="341"/>
      <c r="I57" s="341"/>
      <c r="J57" s="341"/>
    </row>
    <row r="58" spans="1:10">
      <c r="A58" s="12"/>
      <c r="B58" s="13"/>
      <c r="C58" s="180"/>
      <c r="D58" s="179"/>
      <c r="E58" s="341"/>
      <c r="F58" s="341"/>
      <c r="G58" s="341"/>
      <c r="H58" s="341"/>
      <c r="I58" s="341"/>
      <c r="J58" s="341"/>
    </row>
    <row r="59" spans="1:10">
      <c r="A59" s="12"/>
      <c r="B59" s="13"/>
      <c r="C59" s="180"/>
      <c r="D59" s="179"/>
      <c r="E59" s="341"/>
      <c r="F59" s="341"/>
      <c r="G59" s="341"/>
      <c r="H59" s="341"/>
      <c r="I59" s="341"/>
      <c r="J59" s="341"/>
    </row>
    <row r="60" spans="1:10">
      <c r="A60" s="12"/>
      <c r="B60" s="13"/>
      <c r="C60" s="180"/>
      <c r="D60" s="179"/>
      <c r="E60" s="341"/>
      <c r="F60" s="341"/>
      <c r="G60" s="341"/>
      <c r="H60" s="341"/>
      <c r="I60" s="341"/>
      <c r="J60" s="341"/>
    </row>
    <row r="61" spans="1:10">
      <c r="A61" s="12"/>
      <c r="B61" s="13"/>
      <c r="C61" s="180"/>
      <c r="D61" s="179"/>
      <c r="E61" s="341"/>
      <c r="F61" s="341"/>
      <c r="G61" s="341"/>
      <c r="H61" s="341"/>
      <c r="I61" s="341"/>
      <c r="J61" s="341"/>
    </row>
    <row r="62" spans="1:10">
      <c r="A62" s="12"/>
      <c r="B62" s="13"/>
      <c r="C62" s="180"/>
      <c r="D62" s="179"/>
      <c r="E62" s="341"/>
      <c r="F62" s="341"/>
      <c r="G62" s="341"/>
      <c r="H62" s="341"/>
      <c r="I62" s="341"/>
      <c r="J62" s="341"/>
    </row>
    <row r="63" spans="1:10">
      <c r="A63" s="12"/>
      <c r="B63" s="13"/>
      <c r="C63" s="180"/>
      <c r="D63" s="179"/>
      <c r="E63" s="341"/>
      <c r="F63" s="341"/>
      <c r="G63" s="341"/>
      <c r="H63" s="341"/>
      <c r="I63" s="341"/>
      <c r="J63" s="341"/>
    </row>
    <row r="64" spans="1:10">
      <c r="A64" s="12"/>
      <c r="B64" s="13"/>
      <c r="C64" s="180"/>
      <c r="D64" s="179"/>
      <c r="E64" s="341"/>
      <c r="F64" s="341"/>
      <c r="G64" s="341"/>
      <c r="H64" s="341"/>
      <c r="I64" s="341"/>
      <c r="J64" s="341"/>
    </row>
    <row r="65" spans="1:10">
      <c r="A65" s="12"/>
      <c r="B65" s="13"/>
      <c r="C65" s="180"/>
      <c r="D65" s="179"/>
      <c r="E65" s="341"/>
      <c r="F65" s="341"/>
      <c r="G65" s="341"/>
      <c r="H65" s="341"/>
      <c r="I65" s="341"/>
      <c r="J65" s="341"/>
    </row>
    <row r="66" spans="1:10">
      <c r="A66" s="12"/>
      <c r="B66" s="13"/>
      <c r="C66" s="180"/>
      <c r="D66" s="179"/>
      <c r="E66" s="341"/>
      <c r="F66" s="341"/>
      <c r="G66" s="341"/>
      <c r="H66" s="341"/>
      <c r="I66" s="341"/>
      <c r="J66" s="341"/>
    </row>
    <row r="67" spans="1:10">
      <c r="A67" s="12"/>
      <c r="B67" s="13"/>
      <c r="C67" s="180"/>
      <c r="D67" s="179"/>
      <c r="E67" s="341"/>
      <c r="F67" s="341"/>
      <c r="G67" s="341"/>
      <c r="H67" s="341"/>
      <c r="I67" s="341"/>
      <c r="J67" s="341"/>
    </row>
    <row r="68" spans="1:10">
      <c r="A68" s="12"/>
      <c r="B68" s="13"/>
      <c r="C68" s="180"/>
      <c r="D68" s="179"/>
      <c r="E68" s="341"/>
      <c r="F68" s="341"/>
      <c r="G68" s="341"/>
      <c r="H68" s="341"/>
      <c r="I68" s="341"/>
      <c r="J68" s="341"/>
    </row>
    <row r="69" spans="1:10">
      <c r="A69" s="12"/>
      <c r="B69" s="13"/>
      <c r="C69" s="180"/>
      <c r="D69" s="179"/>
      <c r="E69" s="341"/>
      <c r="F69" s="341"/>
      <c r="G69" s="341"/>
      <c r="H69" s="341"/>
      <c r="I69" s="341"/>
      <c r="J69" s="341"/>
    </row>
    <row r="70" spans="1:10">
      <c r="A70" s="12"/>
      <c r="B70" s="13"/>
      <c r="C70" s="180"/>
      <c r="D70" s="179"/>
      <c r="E70" s="341"/>
      <c r="F70" s="341"/>
      <c r="G70" s="341"/>
      <c r="H70" s="341"/>
      <c r="I70" s="341"/>
      <c r="J70" s="341"/>
    </row>
    <row r="71" spans="1:10">
      <c r="A71" s="12"/>
      <c r="B71" s="13"/>
      <c r="C71" s="180"/>
      <c r="D71" s="179"/>
      <c r="E71" s="341"/>
      <c r="F71" s="341"/>
      <c r="G71" s="341"/>
      <c r="H71" s="341"/>
      <c r="I71" s="341"/>
      <c r="J71" s="341"/>
    </row>
    <row r="72" spans="1:10">
      <c r="A72" s="12"/>
      <c r="B72" s="13"/>
      <c r="C72" s="180"/>
      <c r="D72" s="179"/>
      <c r="E72" s="341"/>
      <c r="F72" s="341"/>
      <c r="G72" s="341"/>
      <c r="H72" s="341"/>
      <c r="I72" s="341"/>
      <c r="J72" s="341"/>
    </row>
    <row r="73" spans="1:10">
      <c r="A73" s="12"/>
      <c r="B73" s="13"/>
      <c r="C73" s="180"/>
      <c r="D73" s="179"/>
      <c r="E73" s="341"/>
      <c r="F73" s="341"/>
      <c r="G73" s="341"/>
      <c r="H73" s="341"/>
      <c r="I73" s="341"/>
      <c r="J73" s="341"/>
    </row>
    <row r="74" spans="1:10">
      <c r="A74" s="12"/>
      <c r="B74" s="13"/>
      <c r="C74" s="180"/>
      <c r="D74" s="179"/>
      <c r="E74" s="341"/>
      <c r="F74" s="341"/>
      <c r="G74" s="341"/>
      <c r="H74" s="341"/>
      <c r="I74" s="341"/>
      <c r="J74" s="341"/>
    </row>
    <row r="75" spans="1:10">
      <c r="A75" s="12"/>
      <c r="B75" s="13"/>
      <c r="C75" s="180"/>
      <c r="D75" s="179"/>
      <c r="E75" s="341"/>
      <c r="F75" s="341"/>
      <c r="G75" s="341"/>
      <c r="H75" s="341"/>
      <c r="I75" s="341"/>
      <c r="J75" s="341"/>
    </row>
    <row r="76" spans="1:10">
      <c r="A76" s="12"/>
      <c r="B76" s="13"/>
      <c r="C76" s="180"/>
      <c r="D76" s="179"/>
      <c r="E76" s="341"/>
      <c r="F76" s="341"/>
      <c r="G76" s="341"/>
      <c r="H76" s="341"/>
      <c r="I76" s="341"/>
      <c r="J76" s="341"/>
    </row>
    <row r="77" spans="1:10">
      <c r="A77" s="12"/>
      <c r="B77" s="13"/>
      <c r="C77" s="180"/>
      <c r="D77" s="179"/>
      <c r="E77" s="341"/>
      <c r="F77" s="341"/>
      <c r="G77" s="341"/>
      <c r="H77" s="341"/>
      <c r="I77" s="341"/>
      <c r="J77" s="341"/>
    </row>
    <row r="78" spans="1:10">
      <c r="A78" s="12"/>
      <c r="B78" s="13"/>
      <c r="C78" s="180"/>
      <c r="D78" s="179"/>
      <c r="E78" s="341"/>
      <c r="F78" s="341"/>
      <c r="G78" s="341"/>
      <c r="H78" s="341"/>
      <c r="I78" s="341"/>
      <c r="J78" s="341"/>
    </row>
    <row r="79" spans="1:10">
      <c r="A79" s="12"/>
      <c r="B79" s="13"/>
      <c r="C79" s="180"/>
      <c r="D79" s="179"/>
      <c r="E79" s="341"/>
      <c r="F79" s="341"/>
      <c r="G79" s="341"/>
      <c r="H79" s="341"/>
      <c r="I79" s="341"/>
      <c r="J79" s="341"/>
    </row>
    <row r="80" spans="1:10">
      <c r="A80" s="12"/>
      <c r="B80" s="13"/>
      <c r="C80" s="180"/>
      <c r="D80" s="179"/>
      <c r="E80" s="341"/>
      <c r="F80" s="341"/>
      <c r="G80" s="341"/>
      <c r="H80" s="341"/>
      <c r="I80" s="341"/>
      <c r="J80" s="341"/>
    </row>
    <row r="81" spans="1:10">
      <c r="A81" s="12"/>
      <c r="B81" s="13"/>
      <c r="C81" s="180"/>
      <c r="D81" s="179"/>
      <c r="E81" s="341"/>
      <c r="F81" s="341"/>
      <c r="G81" s="341"/>
      <c r="H81" s="341"/>
      <c r="I81" s="341"/>
      <c r="J81" s="341"/>
    </row>
    <row r="82" spans="1:10">
      <c r="A82" s="12"/>
      <c r="B82" s="13"/>
      <c r="C82" s="180"/>
      <c r="D82" s="179"/>
      <c r="E82" s="341"/>
      <c r="F82" s="341"/>
      <c r="G82" s="341"/>
      <c r="H82" s="341"/>
      <c r="I82" s="341"/>
      <c r="J82" s="341"/>
    </row>
    <row r="83" spans="1:10">
      <c r="A83" s="12"/>
      <c r="B83" s="13"/>
      <c r="C83" s="180"/>
      <c r="D83" s="179"/>
      <c r="E83" s="341"/>
      <c r="F83" s="341"/>
      <c r="G83" s="341"/>
      <c r="H83" s="341"/>
      <c r="I83" s="341"/>
      <c r="J83" s="341"/>
    </row>
    <row r="84" spans="1:10">
      <c r="A84" s="12"/>
      <c r="B84" s="13"/>
      <c r="C84" s="180"/>
      <c r="D84" s="179"/>
      <c r="E84" s="341"/>
      <c r="F84" s="341"/>
      <c r="G84" s="341"/>
      <c r="H84" s="341"/>
      <c r="I84" s="341"/>
      <c r="J84" s="341"/>
    </row>
    <row r="85" spans="1:10">
      <c r="A85" s="12"/>
      <c r="B85" s="13"/>
      <c r="C85" s="180"/>
      <c r="D85" s="179"/>
      <c r="E85" s="341"/>
      <c r="F85" s="341"/>
      <c r="G85" s="341"/>
      <c r="H85" s="341"/>
      <c r="I85" s="341"/>
      <c r="J85" s="341"/>
    </row>
    <row r="86" spans="1:10">
      <c r="A86" s="12"/>
      <c r="B86" s="13"/>
      <c r="C86" s="180"/>
      <c r="D86" s="179"/>
      <c r="E86" s="341"/>
      <c r="F86" s="341"/>
      <c r="G86" s="341"/>
      <c r="H86" s="341"/>
      <c r="I86" s="341"/>
      <c r="J86" s="341"/>
    </row>
    <row r="87" spans="1:10">
      <c r="A87" s="12"/>
      <c r="B87" s="13"/>
      <c r="C87" s="180"/>
      <c r="D87" s="179"/>
      <c r="E87" s="341"/>
      <c r="F87" s="341"/>
      <c r="G87" s="341"/>
      <c r="H87" s="341"/>
      <c r="I87" s="341"/>
      <c r="J87" s="341"/>
    </row>
    <row r="88" spans="1:10">
      <c r="A88" s="12"/>
      <c r="B88" s="13"/>
      <c r="C88" s="180"/>
      <c r="D88" s="179"/>
      <c r="E88" s="341"/>
      <c r="F88" s="341"/>
      <c r="G88" s="341"/>
      <c r="H88" s="341"/>
      <c r="I88" s="341"/>
      <c r="J88" s="341"/>
    </row>
    <row r="89" spans="1:10">
      <c r="A89" s="12"/>
      <c r="B89" s="13"/>
      <c r="C89" s="180"/>
      <c r="D89" s="179"/>
      <c r="E89" s="341"/>
      <c r="F89" s="341"/>
      <c r="G89" s="341"/>
      <c r="H89" s="341"/>
      <c r="I89" s="341"/>
      <c r="J89" s="341"/>
    </row>
    <row r="90" spans="1:10">
      <c r="A90" s="12"/>
      <c r="B90" s="13"/>
      <c r="C90" s="180"/>
      <c r="D90" s="179"/>
      <c r="E90" s="341"/>
      <c r="F90" s="341"/>
      <c r="G90" s="341"/>
      <c r="H90" s="341"/>
      <c r="I90" s="341"/>
      <c r="J90" s="341"/>
    </row>
    <row r="91" spans="1:10">
      <c r="A91" s="12"/>
      <c r="B91" s="13"/>
      <c r="C91" s="180"/>
      <c r="D91" s="179"/>
      <c r="E91" s="341"/>
      <c r="F91" s="341"/>
      <c r="G91" s="341"/>
      <c r="H91" s="341"/>
      <c r="I91" s="341"/>
      <c r="J91" s="341"/>
    </row>
    <row r="92" spans="1:10">
      <c r="A92" s="12"/>
      <c r="B92" s="13"/>
      <c r="C92" s="180"/>
      <c r="D92" s="179"/>
      <c r="E92" s="341"/>
      <c r="F92" s="341"/>
      <c r="G92" s="341"/>
      <c r="H92" s="341"/>
      <c r="I92" s="341"/>
      <c r="J92" s="341"/>
    </row>
    <row r="93" spans="1:10">
      <c r="A93" s="12"/>
      <c r="B93" s="13"/>
      <c r="C93" s="180"/>
      <c r="D93" s="179"/>
      <c r="E93" s="341"/>
      <c r="F93" s="341"/>
      <c r="G93" s="341"/>
      <c r="H93" s="341"/>
      <c r="I93" s="341"/>
      <c r="J93" s="341"/>
    </row>
    <row r="94" spans="1:10">
      <c r="A94" s="12"/>
      <c r="B94" s="13"/>
      <c r="C94" s="180"/>
      <c r="D94" s="179"/>
      <c r="E94" s="341"/>
      <c r="F94" s="341"/>
      <c r="G94" s="341"/>
      <c r="H94" s="341"/>
      <c r="I94" s="341"/>
      <c r="J94" s="341"/>
    </row>
    <row r="95" spans="1:10">
      <c r="A95" s="12"/>
      <c r="B95" s="13"/>
      <c r="C95" s="180"/>
      <c r="D95" s="179"/>
      <c r="E95" s="341"/>
      <c r="F95" s="341"/>
      <c r="G95" s="341"/>
      <c r="H95" s="341"/>
      <c r="I95" s="341"/>
      <c r="J95" s="341"/>
    </row>
    <row r="96" spans="1:10">
      <c r="A96" s="12"/>
      <c r="B96" s="13"/>
      <c r="C96" s="180"/>
      <c r="D96" s="179"/>
      <c r="E96" s="341"/>
      <c r="F96" s="341"/>
      <c r="G96" s="341"/>
      <c r="H96" s="341"/>
      <c r="I96" s="341"/>
      <c r="J96" s="341"/>
    </row>
    <row r="97" spans="1:10">
      <c r="A97" s="12"/>
      <c r="B97" s="13"/>
      <c r="C97" s="180"/>
      <c r="D97" s="179"/>
      <c r="E97" s="341"/>
      <c r="F97" s="341"/>
      <c r="G97" s="341"/>
      <c r="H97" s="341"/>
      <c r="I97" s="341"/>
      <c r="J97" s="341"/>
    </row>
    <row r="98" spans="1:10">
      <c r="A98" s="12"/>
      <c r="B98" s="13"/>
      <c r="C98" s="180"/>
      <c r="D98" s="179"/>
      <c r="E98" s="341"/>
      <c r="F98" s="341"/>
      <c r="G98" s="341"/>
      <c r="H98" s="341"/>
      <c r="I98" s="341"/>
      <c r="J98" s="341"/>
    </row>
    <row r="99" spans="1:10">
      <c r="A99" s="12"/>
      <c r="B99" s="13"/>
      <c r="C99" s="180"/>
      <c r="D99" s="179"/>
      <c r="E99" s="341"/>
      <c r="F99" s="341"/>
      <c r="G99" s="341"/>
      <c r="H99" s="341"/>
      <c r="I99" s="341"/>
      <c r="J99" s="341"/>
    </row>
    <row r="100" spans="1:10">
      <c r="A100" s="12"/>
      <c r="B100" s="13"/>
      <c r="C100" s="180"/>
      <c r="D100" s="179"/>
      <c r="E100" s="341"/>
      <c r="F100" s="341"/>
      <c r="G100" s="341"/>
      <c r="H100" s="341"/>
      <c r="I100" s="341"/>
      <c r="J100" s="341"/>
    </row>
    <row r="101" spans="1:10">
      <c r="A101" s="12"/>
      <c r="B101" s="13"/>
      <c r="C101" s="180"/>
      <c r="D101" s="179"/>
      <c r="E101" s="341"/>
      <c r="F101" s="341"/>
      <c r="G101" s="341"/>
      <c r="H101" s="341"/>
      <c r="I101" s="341"/>
      <c r="J101" s="341"/>
    </row>
    <row r="102" spans="1:10">
      <c r="A102" s="12"/>
      <c r="B102" s="13"/>
      <c r="C102" s="180"/>
      <c r="D102" s="179"/>
      <c r="E102" s="341"/>
      <c r="F102" s="341"/>
      <c r="G102" s="341"/>
      <c r="H102" s="341"/>
      <c r="I102" s="341"/>
      <c r="J102" s="341"/>
    </row>
    <row r="103" spans="1:10">
      <c r="B103" s="13"/>
      <c r="D103" s="1"/>
      <c r="E103" s="343"/>
      <c r="F103" s="343"/>
      <c r="G103" s="343"/>
      <c r="H103" s="343"/>
      <c r="I103" s="343"/>
      <c r="J103" s="343"/>
    </row>
    <row r="104" spans="1:10">
      <c r="D104" s="1"/>
      <c r="F104" s="3"/>
      <c r="G104" s="3"/>
      <c r="H104" s="3"/>
      <c r="I104" s="3"/>
      <c r="J104" s="3"/>
    </row>
    <row r="105" spans="1:10">
      <c r="D105" s="1"/>
      <c r="F105" s="3"/>
      <c r="G105" s="3"/>
      <c r="H105" s="3"/>
      <c r="I105" s="3"/>
      <c r="J105" s="8"/>
    </row>
  </sheetData>
  <sortState xmlns:xlrd2="http://schemas.microsoft.com/office/spreadsheetml/2017/richdata2" ref="J28:N41">
    <sortCondition ref="N28:N41"/>
  </sortState>
  <mergeCells count="2">
    <mergeCell ref="D9:H9"/>
    <mergeCell ref="K9:N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BBDE-9EA1-429D-BCF2-C4A0FCE98858}">
  <dimension ref="A1:Q101"/>
  <sheetViews>
    <sheetView workbookViewId="0">
      <selection activeCell="C11" sqref="C11:C98"/>
    </sheetView>
  </sheetViews>
  <sheetFormatPr defaultRowHeight="14.4"/>
  <cols>
    <col min="2" max="4" width="14.21875" customWidth="1"/>
    <col min="5" max="8" width="14.109375" customWidth="1"/>
    <col min="11" max="11" width="8.33203125" bestFit="1" customWidth="1"/>
    <col min="12" max="12" width="32.44140625" bestFit="1" customWidth="1"/>
  </cols>
  <sheetData>
    <row r="1" spans="1:17" ht="21">
      <c r="A1" s="2" t="s">
        <v>3</v>
      </c>
      <c r="B1" s="2"/>
    </row>
    <row r="2" spans="1:17">
      <c r="A2" s="1" t="s">
        <v>34</v>
      </c>
      <c r="B2" s="1" t="s">
        <v>6</v>
      </c>
      <c r="C2" t="s">
        <v>190</v>
      </c>
    </row>
    <row r="3" spans="1:17">
      <c r="A3" s="1" t="s">
        <v>30</v>
      </c>
      <c r="B3" s="1" t="s">
        <v>6</v>
      </c>
      <c r="C3" t="s">
        <v>525</v>
      </c>
    </row>
    <row r="4" spans="1:17">
      <c r="B4" s="1" t="s">
        <v>7</v>
      </c>
      <c r="C4" t="s">
        <v>8</v>
      </c>
    </row>
    <row r="5" spans="1:17">
      <c r="A5" s="1" t="s">
        <v>31</v>
      </c>
      <c r="B5" s="1" t="s">
        <v>6</v>
      </c>
      <c r="C5" t="s">
        <v>32</v>
      </c>
    </row>
    <row r="6" spans="1:17">
      <c r="B6" s="1" t="s">
        <v>7</v>
      </c>
      <c r="C6" t="s">
        <v>33</v>
      </c>
    </row>
    <row r="7" spans="1:17">
      <c r="A7" s="1" t="s">
        <v>500</v>
      </c>
      <c r="B7" s="1" t="s">
        <v>7</v>
      </c>
      <c r="C7" t="s">
        <v>501</v>
      </c>
      <c r="F7" s="344"/>
      <c r="G7" s="344"/>
      <c r="H7" s="344"/>
      <c r="I7" s="344"/>
    </row>
    <row r="8" spans="1:17">
      <c r="A8" s="1"/>
      <c r="B8" s="1"/>
      <c r="F8" s="344"/>
      <c r="G8" s="344"/>
      <c r="H8" s="344"/>
      <c r="I8" s="344"/>
      <c r="M8" s="355"/>
      <c r="N8" s="355"/>
      <c r="O8" s="355"/>
      <c r="P8" s="355"/>
      <c r="Q8" s="355"/>
    </row>
    <row r="9" spans="1:17">
      <c r="E9" s="355" t="s">
        <v>282</v>
      </c>
      <c r="F9" s="355"/>
      <c r="G9" s="355"/>
      <c r="H9" s="355"/>
      <c r="I9" s="355"/>
      <c r="M9" s="342"/>
      <c r="N9" s="342"/>
      <c r="O9" s="342"/>
      <c r="P9" s="342"/>
      <c r="Q9" s="342"/>
    </row>
    <row r="10" spans="1:17">
      <c r="A10" s="342" t="s">
        <v>0</v>
      </c>
      <c r="B10" s="342" t="s">
        <v>191</v>
      </c>
      <c r="C10" s="342" t="s">
        <v>30</v>
      </c>
      <c r="D10" s="342" t="s">
        <v>31</v>
      </c>
      <c r="E10" s="342" t="s">
        <v>192</v>
      </c>
      <c r="F10" s="342" t="s">
        <v>191</v>
      </c>
      <c r="G10" s="342" t="s">
        <v>30</v>
      </c>
      <c r="H10" s="342" t="s">
        <v>31</v>
      </c>
      <c r="I10" s="342" t="s">
        <v>500</v>
      </c>
      <c r="L10" s="345"/>
    </row>
    <row r="11" spans="1:17">
      <c r="A11" s="12">
        <v>1</v>
      </c>
      <c r="B11" s="13">
        <f>administrativni!B7</f>
        <v>0</v>
      </c>
      <c r="C11" s="180">
        <f>skoly!B7*(1-'Vyrazeni (1-digit)'!D$6)</f>
        <v>4.0935680000000002E-2</v>
      </c>
      <c r="D11" s="179">
        <f>1-prace_z_domu!E5</f>
        <v>0.54342699999999999</v>
      </c>
      <c r="E11" s="341">
        <f>zamest_odvetvi!B6*1000</f>
        <v>98210</v>
      </c>
      <c r="F11" s="341">
        <f>B11*$E11</f>
        <v>0</v>
      </c>
      <c r="G11" s="341">
        <f>C11*($E11-F11)</f>
        <v>4020.2931328000004</v>
      </c>
      <c r="H11" s="341">
        <f>D11*(E11-F11-G11)</f>
        <v>51185.229833721896</v>
      </c>
      <c r="I11" s="341">
        <f>SUM(F11:H11)</f>
        <v>55205.522966521894</v>
      </c>
      <c r="L11" s="345"/>
    </row>
    <row r="12" spans="1:17">
      <c r="A12" s="12">
        <v>2</v>
      </c>
      <c r="B12" s="13">
        <f>administrativni!B8</f>
        <v>0</v>
      </c>
      <c r="C12" s="180">
        <f>skoly!B8*(1-'Vyrazeni (1-digit)'!D$6)</f>
        <v>7.540616E-2</v>
      </c>
      <c r="D12" s="179">
        <f>1-prace_z_domu!E6</f>
        <v>0.54342699999999999</v>
      </c>
      <c r="E12" s="341">
        <f>zamest_odvetvi!B7*1000</f>
        <v>14302</v>
      </c>
      <c r="F12" s="341">
        <f t="shared" ref="F12:F75" si="0">B12*$E12</f>
        <v>0</v>
      </c>
      <c r="G12" s="341">
        <f t="shared" ref="G12:G75" si="1">C12*($E12-F12)</f>
        <v>1078.4589003199999</v>
      </c>
      <c r="H12" s="341">
        <f t="shared" ref="H12:H75" si="2">D12*(E12-F12-G12)</f>
        <v>7186.0292691758032</v>
      </c>
      <c r="I12" s="341">
        <f t="shared" ref="I12:I75" si="3">SUM(F12:H12)</f>
        <v>8264.4881694958021</v>
      </c>
      <c r="L12" s="345"/>
    </row>
    <row r="13" spans="1:17">
      <c r="A13" s="12">
        <v>3</v>
      </c>
      <c r="B13" s="13">
        <f>administrativni!B9</f>
        <v>0</v>
      </c>
      <c r="C13" s="180">
        <f>skoly!B9*(1-'Vyrazeni (1-digit)'!D$6)</f>
        <v>7.540616E-2</v>
      </c>
      <c r="D13" s="179">
        <f>1-prace_z_domu!E7</f>
        <v>0.54342699999999999</v>
      </c>
      <c r="E13" s="341">
        <f>zamest_odvetvi!B8*1000</f>
        <v>1209</v>
      </c>
      <c r="F13" s="341">
        <f t="shared" si="0"/>
        <v>0</v>
      </c>
      <c r="G13" s="341">
        <f t="shared" si="1"/>
        <v>91.16604744</v>
      </c>
      <c r="H13" s="341">
        <f t="shared" si="2"/>
        <v>607.46115133782303</v>
      </c>
      <c r="I13" s="341">
        <f t="shared" si="3"/>
        <v>698.62719877782297</v>
      </c>
      <c r="L13" s="345"/>
    </row>
    <row r="14" spans="1:17">
      <c r="A14" s="12">
        <v>5</v>
      </c>
      <c r="B14" s="13">
        <f>administrativni!B10</f>
        <v>0</v>
      </c>
      <c r="C14" s="180">
        <f>skoly!B10*(1-'Vyrazeni (1-digit)'!D$6)</f>
        <v>7.540616E-2</v>
      </c>
      <c r="D14" s="179">
        <f>1-prace_z_domu!E8</f>
        <v>0.54342699999999999</v>
      </c>
      <c r="E14" s="341">
        <f>zamest_odvetvi!B9*1000</f>
        <v>17838.341087983208</v>
      </c>
      <c r="F14" s="341">
        <f t="shared" si="0"/>
        <v>0</v>
      </c>
      <c r="G14" s="341">
        <f t="shared" si="1"/>
        <v>1345.1208022150358</v>
      </c>
      <c r="H14" s="341">
        <f t="shared" si="2"/>
        <v>8962.861220234141</v>
      </c>
      <c r="I14" s="341">
        <f t="shared" si="3"/>
        <v>10307.982022449178</v>
      </c>
      <c r="L14" s="346"/>
    </row>
    <row r="15" spans="1:17">
      <c r="A15" s="12">
        <v>6</v>
      </c>
      <c r="B15" s="13">
        <f>administrativni!B11</f>
        <v>0</v>
      </c>
      <c r="C15" s="180">
        <f>skoly!B11*(1-'Vyrazeni (1-digit)'!D$6)</f>
        <v>7.540616E-2</v>
      </c>
      <c r="D15" s="179">
        <f>1-prace_z_domu!E9</f>
        <v>0.54342699999999999</v>
      </c>
      <c r="E15" s="341">
        <f>zamest_odvetvi!B10*1000</f>
        <v>4008.6589120167923</v>
      </c>
      <c r="F15" s="341">
        <f t="shared" si="0"/>
        <v>0</v>
      </c>
      <c r="G15" s="341">
        <f t="shared" si="1"/>
        <v>302.27757530496416</v>
      </c>
      <c r="H15" s="341">
        <f t="shared" si="2"/>
        <v>2014.1476906652986</v>
      </c>
      <c r="I15" s="341">
        <f t="shared" si="3"/>
        <v>2316.4252659702629</v>
      </c>
      <c r="L15" s="346"/>
    </row>
    <row r="16" spans="1:17">
      <c r="A16" s="12">
        <v>7</v>
      </c>
      <c r="B16" s="13">
        <f>administrativni!B12</f>
        <v>0</v>
      </c>
      <c r="C16" s="180">
        <f>skoly!B12*(1-'Vyrazeni (1-digit)'!D$6)</f>
        <v>7.540616E-2</v>
      </c>
      <c r="D16" s="179">
        <f>1-prace_z_domu!E10</f>
        <v>0.54342699999999999</v>
      </c>
      <c r="E16" s="341">
        <f>zamest_odvetvi!B11*1000</f>
        <v>1229.8214634146343</v>
      </c>
      <c r="F16" s="341">
        <f t="shared" si="0"/>
        <v>0</v>
      </c>
      <c r="G16" s="341">
        <f t="shared" si="1"/>
        <v>92.736114041678064</v>
      </c>
      <c r="H16" s="341">
        <f t="shared" si="2"/>
        <v>617.92288015369752</v>
      </c>
      <c r="I16" s="341">
        <f t="shared" si="3"/>
        <v>710.65899419537561</v>
      </c>
      <c r="L16" s="346"/>
    </row>
    <row r="17" spans="1:12">
      <c r="A17" s="12">
        <v>8</v>
      </c>
      <c r="B17" s="13">
        <f>administrativni!B13</f>
        <v>0</v>
      </c>
      <c r="C17" s="180">
        <f>skoly!B13*(1-'Vyrazeni (1-digit)'!D$6)</f>
        <v>7.540616E-2</v>
      </c>
      <c r="D17" s="179">
        <f>1-prace_z_domu!E11</f>
        <v>0.54342699999999999</v>
      </c>
      <c r="E17" s="341">
        <f>zamest_odvetvi!B12*1000</f>
        <v>7009.1785365853666</v>
      </c>
      <c r="F17" s="341">
        <f t="shared" si="0"/>
        <v>0</v>
      </c>
      <c r="G17" s="341">
        <f t="shared" si="1"/>
        <v>528.53523819832196</v>
      </c>
      <c r="H17" s="341">
        <f t="shared" si="2"/>
        <v>3521.7565457125766</v>
      </c>
      <c r="I17" s="341">
        <f t="shared" si="3"/>
        <v>4050.2917839108986</v>
      </c>
      <c r="L17" s="346"/>
    </row>
    <row r="18" spans="1:12">
      <c r="A18" s="12">
        <v>9</v>
      </c>
      <c r="B18" s="13">
        <f>administrativni!B14</f>
        <v>0</v>
      </c>
      <c r="C18" s="180">
        <f>skoly!B14*(1-'Vyrazeni (1-digit)'!D$6)</f>
        <v>8.9971999999999996E-2</v>
      </c>
      <c r="D18" s="179">
        <f>1-prace_z_domu!E12</f>
        <v>0.54342699999999999</v>
      </c>
      <c r="E18" s="341">
        <f>zamest_odvetvi!B13*1000</f>
        <v>2200</v>
      </c>
      <c r="F18" s="341">
        <f t="shared" si="0"/>
        <v>0</v>
      </c>
      <c r="G18" s="341">
        <f t="shared" si="1"/>
        <v>197.9384</v>
      </c>
      <c r="H18" s="341">
        <f t="shared" si="2"/>
        <v>1087.9743291032</v>
      </c>
      <c r="I18" s="341">
        <f t="shared" si="3"/>
        <v>1285.9127291032</v>
      </c>
      <c r="L18" s="345"/>
    </row>
    <row r="19" spans="1:12">
      <c r="A19" s="12">
        <v>10</v>
      </c>
      <c r="B19" s="13">
        <f>administrativni!B15</f>
        <v>0</v>
      </c>
      <c r="C19" s="180">
        <f>skoly!B15*(1-'Vyrazeni (1-digit)'!D$6)</f>
        <v>8.3146080000000011E-2</v>
      </c>
      <c r="D19" s="179">
        <f>1-prace_z_domu!E13</f>
        <v>0.61633000000000004</v>
      </c>
      <c r="E19" s="341">
        <f>zamest_odvetvi!B14*1000</f>
        <v>102406</v>
      </c>
      <c r="F19" s="341">
        <f t="shared" si="0"/>
        <v>0</v>
      </c>
      <c r="G19" s="341">
        <f t="shared" si="1"/>
        <v>8514.6574684800016</v>
      </c>
      <c r="H19" s="341">
        <f t="shared" si="2"/>
        <v>57868.051142451724</v>
      </c>
      <c r="I19" s="341">
        <f t="shared" si="3"/>
        <v>66382.708610931732</v>
      </c>
      <c r="L19" s="345"/>
    </row>
    <row r="20" spans="1:12">
      <c r="A20" s="12">
        <v>11</v>
      </c>
      <c r="B20" s="13">
        <f>administrativni!B16</f>
        <v>0</v>
      </c>
      <c r="C20" s="180">
        <f>skoly!B16*(1-'Vyrazeni (1-digit)'!D$6)</f>
        <v>7.540616E-2</v>
      </c>
      <c r="D20" s="179">
        <f>1-prace_z_domu!E14</f>
        <v>0.61633000000000004</v>
      </c>
      <c r="E20" s="341">
        <f>zamest_odvetvi!B15*1000</f>
        <v>15356</v>
      </c>
      <c r="F20" s="341">
        <f t="shared" si="0"/>
        <v>0</v>
      </c>
      <c r="G20" s="341">
        <f t="shared" si="1"/>
        <v>1157.93699296</v>
      </c>
      <c r="H20" s="341">
        <f t="shared" si="2"/>
        <v>8750.692173128964</v>
      </c>
      <c r="I20" s="341">
        <f t="shared" si="3"/>
        <v>9908.6291660889638</v>
      </c>
      <c r="L20" s="345"/>
    </row>
    <row r="21" spans="1:12">
      <c r="A21" s="12">
        <v>12</v>
      </c>
      <c r="B21" s="13">
        <f>administrativni!B17</f>
        <v>0</v>
      </c>
      <c r="C21" s="180">
        <f>skoly!B17*(1-'Vyrazeni (1-digit)'!D$6)</f>
        <v>7.540616E-2</v>
      </c>
      <c r="D21" s="179">
        <f>1-prace_z_domu!E15</f>
        <v>0.61633000000000004</v>
      </c>
      <c r="E21" s="341">
        <f>zamest_odvetvi!B16*1000</f>
        <v>1284</v>
      </c>
      <c r="F21" s="341">
        <f t="shared" si="0"/>
        <v>0</v>
      </c>
      <c r="G21" s="341">
        <f t="shared" si="1"/>
        <v>96.82150944</v>
      </c>
      <c r="H21" s="341">
        <f t="shared" si="2"/>
        <v>731.69371908684491</v>
      </c>
      <c r="I21" s="341">
        <f t="shared" si="3"/>
        <v>828.51522852684491</v>
      </c>
      <c r="L21" s="345"/>
    </row>
    <row r="22" spans="1:12">
      <c r="A22" s="12">
        <v>13</v>
      </c>
      <c r="B22" s="13">
        <f>administrativni!B18</f>
        <v>0</v>
      </c>
      <c r="C22" s="180">
        <f>skoly!B18*(1-'Vyrazeni (1-digit)'!D$6)</f>
        <v>7.540616E-2</v>
      </c>
      <c r="D22" s="179">
        <f>1-prace_z_domu!E16</f>
        <v>0.61633000000000004</v>
      </c>
      <c r="E22" s="341">
        <f>zamest_odvetvi!B17*1000</f>
        <v>26217</v>
      </c>
      <c r="F22" s="341">
        <f t="shared" si="0"/>
        <v>0</v>
      </c>
      <c r="G22" s="341">
        <f t="shared" si="1"/>
        <v>1976.9232967200001</v>
      </c>
      <c r="H22" s="341">
        <f t="shared" si="2"/>
        <v>14939.886474532563</v>
      </c>
      <c r="I22" s="341">
        <f t="shared" si="3"/>
        <v>16916.809771252563</v>
      </c>
      <c r="L22" s="345"/>
    </row>
    <row r="23" spans="1:12">
      <c r="A23" s="12">
        <v>14</v>
      </c>
      <c r="B23" s="13">
        <f>administrativni!B19</f>
        <v>0</v>
      </c>
      <c r="C23" s="180">
        <f>skoly!B19*(1-'Vyrazeni (1-digit)'!D$6)</f>
        <v>7.540616E-2</v>
      </c>
      <c r="D23" s="179">
        <f>1-prace_z_domu!E17</f>
        <v>0.61633000000000004</v>
      </c>
      <c r="E23" s="341">
        <f>zamest_odvetvi!B18*1000</f>
        <v>18892</v>
      </c>
      <c r="F23" s="341">
        <f t="shared" si="0"/>
        <v>0</v>
      </c>
      <c r="G23" s="341">
        <f t="shared" si="1"/>
        <v>1424.57317472</v>
      </c>
      <c r="H23" s="341">
        <f t="shared" si="2"/>
        <v>10765.699175224823</v>
      </c>
      <c r="I23" s="341">
        <f t="shared" si="3"/>
        <v>12190.272349944824</v>
      </c>
      <c r="L23" s="345"/>
    </row>
    <row r="24" spans="1:12">
      <c r="A24" s="12">
        <v>15</v>
      </c>
      <c r="B24" s="13">
        <f>administrativni!B20</f>
        <v>0</v>
      </c>
      <c r="C24" s="180">
        <f>skoly!B20*(1-'Vyrazeni (1-digit)'!D$6)</f>
        <v>7.540616E-2</v>
      </c>
      <c r="D24" s="179">
        <f>1-prace_z_domu!E18</f>
        <v>0.61633000000000004</v>
      </c>
      <c r="E24" s="341">
        <f>zamest_odvetvi!B19*1000</f>
        <v>6170</v>
      </c>
      <c r="F24" s="341">
        <f t="shared" si="0"/>
        <v>0</v>
      </c>
      <c r="G24" s="341">
        <f t="shared" si="1"/>
        <v>465.2560072</v>
      </c>
      <c r="H24" s="341">
        <f t="shared" si="2"/>
        <v>3516.0048650824247</v>
      </c>
      <c r="I24" s="341">
        <f t="shared" si="3"/>
        <v>3981.2608722824248</v>
      </c>
    </row>
    <row r="25" spans="1:12">
      <c r="A25" s="12">
        <v>16</v>
      </c>
      <c r="B25" s="13">
        <f>administrativni!B21</f>
        <v>0</v>
      </c>
      <c r="C25" s="180">
        <f>skoly!B21*(1-'Vyrazeni (1-digit)'!D$6)</f>
        <v>7.540616E-2</v>
      </c>
      <c r="D25" s="179">
        <f>1-prace_z_domu!E19</f>
        <v>0.61633000000000004</v>
      </c>
      <c r="E25" s="341">
        <f>zamest_odvetvi!B20*1000</f>
        <v>37545</v>
      </c>
      <c r="F25" s="341">
        <f t="shared" si="0"/>
        <v>0</v>
      </c>
      <c r="G25" s="341">
        <f t="shared" si="1"/>
        <v>2831.1242772000001</v>
      </c>
      <c r="H25" s="341">
        <f t="shared" si="2"/>
        <v>21395.203024233328</v>
      </c>
      <c r="I25" s="341">
        <f t="shared" si="3"/>
        <v>24226.327301433328</v>
      </c>
    </row>
    <row r="26" spans="1:12">
      <c r="A26" s="12">
        <v>17</v>
      </c>
      <c r="B26" s="13">
        <f>administrativni!B22</f>
        <v>0</v>
      </c>
      <c r="C26" s="180">
        <f>skoly!B22*(1-'Vyrazeni (1-digit)'!D$6)</f>
        <v>7.540616E-2</v>
      </c>
      <c r="D26" s="179">
        <f>1-prace_z_domu!E20</f>
        <v>0.61633000000000004</v>
      </c>
      <c r="E26" s="341">
        <f>zamest_odvetvi!B21*1000</f>
        <v>21222</v>
      </c>
      <c r="F26" s="341">
        <f t="shared" si="0"/>
        <v>0</v>
      </c>
      <c r="G26" s="341">
        <f t="shared" si="1"/>
        <v>1600.2695275199999</v>
      </c>
      <c r="H26" s="341">
        <f t="shared" si="2"/>
        <v>12093.461142103601</v>
      </c>
      <c r="I26" s="341">
        <f t="shared" si="3"/>
        <v>13693.730669623601</v>
      </c>
    </row>
    <row r="27" spans="1:12">
      <c r="A27" s="12">
        <v>18</v>
      </c>
      <c r="B27" s="13">
        <f>administrativni!B23</f>
        <v>0</v>
      </c>
      <c r="C27" s="180">
        <f>skoly!B23*(1-'Vyrazeni (1-digit)'!D$6)</f>
        <v>7.540616E-2</v>
      </c>
      <c r="D27" s="179">
        <f>1-prace_z_domu!E21</f>
        <v>0.61633000000000004</v>
      </c>
      <c r="E27" s="341">
        <f>zamest_odvetvi!B22*1000</f>
        <v>20263</v>
      </c>
      <c r="F27" s="341">
        <f t="shared" si="0"/>
        <v>0</v>
      </c>
      <c r="G27" s="341">
        <f t="shared" si="1"/>
        <v>1527.9550200799999</v>
      </c>
      <c r="H27" s="341">
        <f t="shared" si="2"/>
        <v>11546.970272474095</v>
      </c>
      <c r="I27" s="341">
        <f t="shared" si="3"/>
        <v>13074.925292554095</v>
      </c>
    </row>
    <row r="28" spans="1:12">
      <c r="A28" s="12">
        <v>19</v>
      </c>
      <c r="B28" s="13">
        <f>administrativni!B24</f>
        <v>0</v>
      </c>
      <c r="C28" s="180">
        <f>skoly!B24*(1-'Vyrazeni (1-digit)'!D$6)</f>
        <v>7.540616E-2</v>
      </c>
      <c r="D28" s="179">
        <f>1-prace_z_domu!E22</f>
        <v>0.61633000000000004</v>
      </c>
      <c r="E28" s="341">
        <f>zamest_odvetvi!B23*1000</f>
        <v>1658</v>
      </c>
      <c r="F28" s="341">
        <f t="shared" si="0"/>
        <v>0</v>
      </c>
      <c r="G28" s="341">
        <f t="shared" si="1"/>
        <v>125.02341328</v>
      </c>
      <c r="H28" s="341">
        <f t="shared" si="2"/>
        <v>944.81945969313756</v>
      </c>
      <c r="I28" s="341">
        <f t="shared" si="3"/>
        <v>1069.8428729731377</v>
      </c>
    </row>
    <row r="29" spans="1:12">
      <c r="A29" s="12">
        <v>20</v>
      </c>
      <c r="B29" s="13">
        <f>administrativni!B25</f>
        <v>0</v>
      </c>
      <c r="C29" s="180">
        <f>skoly!B25*(1-'Vyrazeni (1-digit)'!D$6)</f>
        <v>7.540616E-2</v>
      </c>
      <c r="D29" s="179">
        <f>1-prace_z_domu!E23</f>
        <v>0.61633000000000004</v>
      </c>
      <c r="E29" s="341">
        <f>zamest_odvetvi!B24*1000</f>
        <v>30307</v>
      </c>
      <c r="F29" s="341">
        <f t="shared" si="0"/>
        <v>0</v>
      </c>
      <c r="G29" s="341">
        <f t="shared" si="1"/>
        <v>2285.3344911200002</v>
      </c>
      <c r="H29" s="341">
        <f t="shared" si="2"/>
        <v>17270.593103088013</v>
      </c>
      <c r="I29" s="341">
        <f t="shared" si="3"/>
        <v>19555.927594208013</v>
      </c>
    </row>
    <row r="30" spans="1:12">
      <c r="A30" s="12">
        <v>21</v>
      </c>
      <c r="B30" s="13">
        <f>administrativni!B26</f>
        <v>0</v>
      </c>
      <c r="C30" s="180">
        <f>skoly!B26*(1-'Vyrazeni (1-digit)'!D$6)</f>
        <v>7.540616E-2</v>
      </c>
      <c r="D30" s="179">
        <f>1-prace_z_domu!E24</f>
        <v>0.61633000000000004</v>
      </c>
      <c r="E30" s="341">
        <f>zamest_odvetvi!B25*1000</f>
        <v>9821</v>
      </c>
      <c r="F30" s="341">
        <f t="shared" si="0"/>
        <v>0</v>
      </c>
      <c r="G30" s="341">
        <f t="shared" si="1"/>
        <v>740.56389736000006</v>
      </c>
      <c r="H30" s="341">
        <f t="shared" si="2"/>
        <v>5596.5451831401115</v>
      </c>
      <c r="I30" s="341">
        <f t="shared" si="3"/>
        <v>6337.1090805001113</v>
      </c>
    </row>
    <row r="31" spans="1:12">
      <c r="A31" s="12">
        <v>22</v>
      </c>
      <c r="B31" s="13">
        <f>administrativni!B27</f>
        <v>0</v>
      </c>
      <c r="C31" s="180">
        <f>skoly!B27*(1-'Vyrazeni (1-digit)'!D$6)</f>
        <v>8.4126960000000001E-2</v>
      </c>
      <c r="D31" s="179">
        <f>1-prace_z_domu!E25</f>
        <v>0.61633000000000004</v>
      </c>
      <c r="E31" s="341">
        <f>zamest_odvetvi!B26*1000</f>
        <v>94986</v>
      </c>
      <c r="F31" s="341">
        <f t="shared" si="0"/>
        <v>0</v>
      </c>
      <c r="G31" s="341">
        <f t="shared" si="1"/>
        <v>7990.8834225600003</v>
      </c>
      <c r="H31" s="341">
        <f t="shared" si="2"/>
        <v>53617.700200173596</v>
      </c>
      <c r="I31" s="341">
        <f t="shared" si="3"/>
        <v>61608.583622733597</v>
      </c>
    </row>
    <row r="32" spans="1:12">
      <c r="A32" s="12">
        <v>23</v>
      </c>
      <c r="B32" s="13">
        <f>administrativni!B28</f>
        <v>0</v>
      </c>
      <c r="C32" s="180">
        <f>skoly!B28*(1-'Vyrazeni (1-digit)'!D$6)</f>
        <v>7.540616E-2</v>
      </c>
      <c r="D32" s="179">
        <f>1-prace_z_domu!E26</f>
        <v>0.61633000000000004</v>
      </c>
      <c r="E32" s="341">
        <f>zamest_odvetvi!B27*1000</f>
        <v>57429</v>
      </c>
      <c r="F32" s="341">
        <f t="shared" si="0"/>
        <v>0</v>
      </c>
      <c r="G32" s="341">
        <f t="shared" si="1"/>
        <v>4330.5003626400003</v>
      </c>
      <c r="H32" s="341">
        <f t="shared" si="2"/>
        <v>32726.198281494093</v>
      </c>
      <c r="I32" s="341">
        <f t="shared" si="3"/>
        <v>37056.698644134092</v>
      </c>
    </row>
    <row r="33" spans="1:9">
      <c r="A33" s="12">
        <v>24</v>
      </c>
      <c r="B33" s="13">
        <f>administrativni!B29</f>
        <v>0</v>
      </c>
      <c r="C33" s="180">
        <f>skoly!B29*(1-'Vyrazeni (1-digit)'!D$6)</f>
        <v>7.540616E-2</v>
      </c>
      <c r="D33" s="179">
        <f>1-prace_z_domu!E27</f>
        <v>0.61633000000000004</v>
      </c>
      <c r="E33" s="341">
        <f>zamest_odvetvi!B28*1000</f>
        <v>47379</v>
      </c>
      <c r="F33" s="341">
        <f t="shared" si="0"/>
        <v>0</v>
      </c>
      <c r="G33" s="341">
        <f t="shared" si="1"/>
        <v>3572.6684546400002</v>
      </c>
      <c r="H33" s="341">
        <f t="shared" si="2"/>
        <v>26999.156321351733</v>
      </c>
      <c r="I33" s="341">
        <f t="shared" si="3"/>
        <v>30571.824775991732</v>
      </c>
    </row>
    <row r="34" spans="1:9">
      <c r="A34" s="12">
        <v>25</v>
      </c>
      <c r="B34" s="13">
        <f>administrativni!B30</f>
        <v>0</v>
      </c>
      <c r="C34" s="180">
        <f>skoly!B30*(1-'Vyrazeni (1-digit)'!D$6)</f>
        <v>8.9205199999999998E-2</v>
      </c>
      <c r="D34" s="179">
        <f>1-prace_z_domu!E28</f>
        <v>0.61633000000000004</v>
      </c>
      <c r="E34" s="341">
        <f>zamest_odvetvi!B29*1000</f>
        <v>176347</v>
      </c>
      <c r="F34" s="341">
        <f t="shared" si="0"/>
        <v>0</v>
      </c>
      <c r="G34" s="341">
        <f t="shared" si="1"/>
        <v>15731.069404399999</v>
      </c>
      <c r="H34" s="341">
        <f t="shared" si="2"/>
        <v>98992.416503986155</v>
      </c>
      <c r="I34" s="341">
        <f t="shared" si="3"/>
        <v>114723.48590838615</v>
      </c>
    </row>
    <row r="35" spans="1:9">
      <c r="A35" s="12">
        <v>26</v>
      </c>
      <c r="B35" s="13">
        <f>administrativni!B31</f>
        <v>0</v>
      </c>
      <c r="C35" s="180">
        <f>skoly!B31*(1-'Vyrazeni (1-digit)'!D$6)</f>
        <v>7.540616E-2</v>
      </c>
      <c r="D35" s="179">
        <f>1-prace_z_domu!E29</f>
        <v>0.61633000000000004</v>
      </c>
      <c r="E35" s="341">
        <f>zamest_odvetvi!B30*1000</f>
        <v>47428</v>
      </c>
      <c r="F35" s="341">
        <f t="shared" si="0"/>
        <v>0</v>
      </c>
      <c r="G35" s="341">
        <f t="shared" si="1"/>
        <v>3576.3633564800002</v>
      </c>
      <c r="H35" s="341">
        <f t="shared" si="2"/>
        <v>27027.079212500685</v>
      </c>
      <c r="I35" s="341">
        <f t="shared" si="3"/>
        <v>30603.442568980685</v>
      </c>
    </row>
    <row r="36" spans="1:9">
      <c r="A36" s="12">
        <v>27</v>
      </c>
      <c r="B36" s="13">
        <f>administrativni!B32</f>
        <v>0</v>
      </c>
      <c r="C36" s="180">
        <f>skoly!B32*(1-'Vyrazeni (1-digit)'!D$6)</f>
        <v>6.3492079999999992E-2</v>
      </c>
      <c r="D36" s="179">
        <f>1-prace_z_domu!E30</f>
        <v>0.61633000000000004</v>
      </c>
      <c r="E36" s="341">
        <f>zamest_odvetvi!B31*1000</f>
        <v>102968</v>
      </c>
      <c r="F36" s="341">
        <f t="shared" si="0"/>
        <v>0</v>
      </c>
      <c r="G36" s="341">
        <f t="shared" si="1"/>
        <v>6537.6524934399995</v>
      </c>
      <c r="H36" s="341">
        <f t="shared" si="2"/>
        <v>59432.916078718132</v>
      </c>
      <c r="I36" s="341">
        <f t="shared" si="3"/>
        <v>65970.568572158125</v>
      </c>
    </row>
    <row r="37" spans="1:9">
      <c r="A37" s="12">
        <v>28</v>
      </c>
      <c r="B37" s="13">
        <f>administrativni!B33</f>
        <v>0</v>
      </c>
      <c r="C37" s="180">
        <f>skoly!B33*(1-'Vyrazeni (1-digit)'!D$6)</f>
        <v>5.7940640000000002E-2</v>
      </c>
      <c r="D37" s="179">
        <f>1-prace_z_domu!E31</f>
        <v>0.61633000000000004</v>
      </c>
      <c r="E37" s="341">
        <f>zamest_odvetvi!B32*1000</f>
        <v>134610</v>
      </c>
      <c r="F37" s="341">
        <f t="shared" si="0"/>
        <v>0</v>
      </c>
      <c r="G37" s="341">
        <f t="shared" si="1"/>
        <v>7799.3895504000002</v>
      </c>
      <c r="H37" s="341">
        <f t="shared" si="2"/>
        <v>78157.18353840198</v>
      </c>
      <c r="I37" s="341">
        <f t="shared" si="3"/>
        <v>85956.573088801975</v>
      </c>
    </row>
    <row r="38" spans="1:9">
      <c r="A38" s="12">
        <v>29</v>
      </c>
      <c r="B38" s="13">
        <f>administrativni!B34</f>
        <v>0</v>
      </c>
      <c r="C38" s="180">
        <f>skoly!B34*(1-'Vyrazeni (1-digit)'!D$6)</f>
        <v>8.9388240000000008E-2</v>
      </c>
      <c r="D38" s="179">
        <f>1-prace_z_domu!E32</f>
        <v>0.61633000000000004</v>
      </c>
      <c r="E38" s="341">
        <f>zamest_odvetvi!B33*1000</f>
        <v>188900</v>
      </c>
      <c r="F38" s="341">
        <f t="shared" si="0"/>
        <v>0</v>
      </c>
      <c r="G38" s="341">
        <f t="shared" si="1"/>
        <v>16885.438536000001</v>
      </c>
      <c r="H38" s="341">
        <f t="shared" si="2"/>
        <v>106017.73466710713</v>
      </c>
      <c r="I38" s="341">
        <f t="shared" si="3"/>
        <v>122903.17320310713</v>
      </c>
    </row>
    <row r="39" spans="1:9">
      <c r="A39" s="12">
        <v>30</v>
      </c>
      <c r="B39" s="13">
        <f>administrativni!B35</f>
        <v>0</v>
      </c>
      <c r="C39" s="180">
        <f>skoly!B35*(1-'Vyrazeni (1-digit)'!D$6)</f>
        <v>7.540616E-2</v>
      </c>
      <c r="D39" s="179">
        <f>1-prace_z_domu!E33</f>
        <v>0.61633000000000004</v>
      </c>
      <c r="E39" s="341">
        <f>zamest_odvetvi!B34*1000</f>
        <v>25639</v>
      </c>
      <c r="F39" s="341">
        <f t="shared" si="0"/>
        <v>0</v>
      </c>
      <c r="G39" s="341">
        <f t="shared" si="1"/>
        <v>1933.3385362399999</v>
      </c>
      <c r="H39" s="341">
        <f t="shared" si="2"/>
        <v>14610.510329959201</v>
      </c>
      <c r="I39" s="341">
        <f t="shared" si="3"/>
        <v>16543.848866199201</v>
      </c>
    </row>
    <row r="40" spans="1:9">
      <c r="A40" s="12">
        <v>31</v>
      </c>
      <c r="B40" s="13">
        <f>administrativni!B36</f>
        <v>0</v>
      </c>
      <c r="C40" s="180">
        <f>skoly!B36*(1-'Vyrazeni (1-digit)'!D$6)</f>
        <v>7.540616E-2</v>
      </c>
      <c r="D40" s="179">
        <f>1-prace_z_domu!E34</f>
        <v>0.61633000000000004</v>
      </c>
      <c r="E40" s="341">
        <f>zamest_odvetvi!B35*1000</f>
        <v>23098.99742909272</v>
      </c>
      <c r="F40" s="341">
        <f t="shared" si="0"/>
        <v>0</v>
      </c>
      <c r="G40" s="341">
        <f t="shared" si="1"/>
        <v>1741.8066959777543</v>
      </c>
      <c r="H40" s="341">
        <f t="shared" si="2"/>
        <v>13163.077364540748</v>
      </c>
      <c r="I40" s="341">
        <f t="shared" si="3"/>
        <v>14904.884060518503</v>
      </c>
    </row>
    <row r="41" spans="1:9">
      <c r="A41" s="12">
        <v>32</v>
      </c>
      <c r="B41" s="13">
        <f>administrativni!B37</f>
        <v>0</v>
      </c>
      <c r="C41" s="180">
        <f>skoly!B37*(1-'Vyrazeni (1-digit)'!D$6)</f>
        <v>7.540616E-2</v>
      </c>
      <c r="D41" s="179">
        <f>1-prace_z_domu!E35</f>
        <v>0.61633000000000004</v>
      </c>
      <c r="E41" s="341">
        <f>zamest_odvetvi!B36*1000</f>
        <v>40294.00257090728</v>
      </c>
      <c r="F41" s="341">
        <f t="shared" si="0"/>
        <v>0</v>
      </c>
      <c r="G41" s="341">
        <f t="shared" si="1"/>
        <v>3038.4160049022457</v>
      </c>
      <c r="H41" s="341">
        <f t="shared" si="2"/>
        <v>22961.735668225883</v>
      </c>
      <c r="I41" s="341">
        <f t="shared" si="3"/>
        <v>26000.15167312813</v>
      </c>
    </row>
    <row r="42" spans="1:9">
      <c r="A42" s="12">
        <v>33</v>
      </c>
      <c r="B42" s="13">
        <f>administrativni!B38</f>
        <v>0</v>
      </c>
      <c r="C42" s="180">
        <f>skoly!B38*(1-'Vyrazeni (1-digit)'!D$6)</f>
        <v>7.540616E-2</v>
      </c>
      <c r="D42" s="179">
        <f>1-prace_z_domu!E36</f>
        <v>0.61633000000000004</v>
      </c>
      <c r="E42" s="341">
        <f>zamest_odvetvi!B37*1000</f>
        <v>42968</v>
      </c>
      <c r="F42" s="341">
        <f t="shared" si="0"/>
        <v>0</v>
      </c>
      <c r="G42" s="341">
        <f t="shared" si="1"/>
        <v>3240.05188288</v>
      </c>
      <c r="H42" s="341">
        <f t="shared" si="2"/>
        <v>24485.526263024574</v>
      </c>
      <c r="I42" s="341">
        <f t="shared" si="3"/>
        <v>27725.578145904576</v>
      </c>
    </row>
    <row r="43" spans="1:9">
      <c r="A43" s="12">
        <v>35</v>
      </c>
      <c r="B43" s="13">
        <f>administrativni!B39</f>
        <v>0</v>
      </c>
      <c r="C43" s="180">
        <f>skoly!B39*(1-'Vyrazeni (1-digit)'!D$6)</f>
        <v>7.540616E-2</v>
      </c>
      <c r="D43" s="179">
        <f>1-prace_z_domu!E37</f>
        <v>0.43683000000000005</v>
      </c>
      <c r="E43" s="341">
        <f>zamest_odvetvi!B38*1000</f>
        <v>32223</v>
      </c>
      <c r="F43" s="341">
        <f t="shared" si="0"/>
        <v>0</v>
      </c>
      <c r="G43" s="341">
        <f t="shared" si="1"/>
        <v>2429.8126936799999</v>
      </c>
      <c r="H43" s="341">
        <f t="shared" si="2"/>
        <v>13014.558011019768</v>
      </c>
      <c r="I43" s="341">
        <f t="shared" si="3"/>
        <v>15444.370704699768</v>
      </c>
    </row>
    <row r="44" spans="1:9">
      <c r="A44" s="12">
        <v>36</v>
      </c>
      <c r="B44" s="13">
        <f>administrativni!B40</f>
        <v>0</v>
      </c>
      <c r="C44" s="180">
        <f>skoly!B40*(1-'Vyrazeni (1-digit)'!D$6)</f>
        <v>7.540616E-2</v>
      </c>
      <c r="D44" s="179">
        <f>1-prace_z_domu!E38</f>
        <v>0.43683000000000005</v>
      </c>
      <c r="E44" s="341">
        <f>zamest_odvetvi!B39*1000</f>
        <v>18798</v>
      </c>
      <c r="F44" s="341">
        <f t="shared" si="0"/>
        <v>0</v>
      </c>
      <c r="G44" s="341">
        <f t="shared" si="1"/>
        <v>1417.4849956799999</v>
      </c>
      <c r="H44" s="341">
        <f t="shared" si="2"/>
        <v>7592.3303693371072</v>
      </c>
      <c r="I44" s="341">
        <f t="shared" si="3"/>
        <v>9009.815365017108</v>
      </c>
    </row>
    <row r="45" spans="1:9">
      <c r="A45" s="12">
        <v>37</v>
      </c>
      <c r="B45" s="13">
        <f>administrativni!B41</f>
        <v>0</v>
      </c>
      <c r="C45" s="180">
        <f>skoly!B41*(1-'Vyrazeni (1-digit)'!D$6)</f>
        <v>7.540616E-2</v>
      </c>
      <c r="D45" s="179">
        <f>1-prace_z_domu!E39</f>
        <v>0.43683000000000005</v>
      </c>
      <c r="E45" s="341">
        <f>zamest_odvetvi!B40*1000</f>
        <v>12609.333333333334</v>
      </c>
      <c r="F45" s="341">
        <f t="shared" si="0"/>
        <v>0</v>
      </c>
      <c r="G45" s="341">
        <f t="shared" si="1"/>
        <v>950.8214068266667</v>
      </c>
      <c r="H45" s="341">
        <f t="shared" si="2"/>
        <v>5092.7877648559079</v>
      </c>
      <c r="I45" s="341">
        <f t="shared" si="3"/>
        <v>6043.6091716825749</v>
      </c>
    </row>
    <row r="46" spans="1:9">
      <c r="A46" s="12">
        <v>38</v>
      </c>
      <c r="B46" s="13">
        <f>administrativni!B42</f>
        <v>0</v>
      </c>
      <c r="C46" s="180">
        <f>skoly!B42*(1-'Vyrazeni (1-digit)'!D$6)</f>
        <v>7.540616E-2</v>
      </c>
      <c r="D46" s="179">
        <f>1-prace_z_domu!E40</f>
        <v>0.43683000000000005</v>
      </c>
      <c r="E46" s="341">
        <f>zamest_odvetvi!B41*1000</f>
        <v>12609.333333333334</v>
      </c>
      <c r="F46" s="341">
        <f t="shared" si="0"/>
        <v>0</v>
      </c>
      <c r="G46" s="341">
        <f t="shared" si="1"/>
        <v>950.8214068266667</v>
      </c>
      <c r="H46" s="341">
        <f t="shared" si="2"/>
        <v>5092.7877648559079</v>
      </c>
      <c r="I46" s="341">
        <f t="shared" si="3"/>
        <v>6043.6091716825749</v>
      </c>
    </row>
    <row r="47" spans="1:9">
      <c r="A47" s="12">
        <v>39</v>
      </c>
      <c r="B47" s="13">
        <f>administrativni!B43</f>
        <v>0</v>
      </c>
      <c r="C47" s="180">
        <f>skoly!B43*(1-'Vyrazeni (1-digit)'!D$6)</f>
        <v>7.540616E-2</v>
      </c>
      <c r="D47" s="179">
        <f>1-prace_z_domu!E41</f>
        <v>0.43683000000000005</v>
      </c>
      <c r="E47" s="341">
        <f>zamest_odvetvi!B42*1000</f>
        <v>12609.333333333334</v>
      </c>
      <c r="F47" s="341">
        <f t="shared" si="0"/>
        <v>0</v>
      </c>
      <c r="G47" s="341">
        <f t="shared" si="1"/>
        <v>950.8214068266667</v>
      </c>
      <c r="H47" s="341">
        <f t="shared" si="2"/>
        <v>5092.7877648559079</v>
      </c>
      <c r="I47" s="341">
        <f t="shared" si="3"/>
        <v>6043.6091716825749</v>
      </c>
    </row>
    <row r="48" spans="1:9">
      <c r="A48" s="12">
        <v>41</v>
      </c>
      <c r="B48" s="13">
        <f>administrativni!B44</f>
        <v>0</v>
      </c>
      <c r="C48" s="180">
        <f>skoly!B44*(1-'Vyrazeni (1-digit)'!D$6)</f>
        <v>5.2657040000000002E-2</v>
      </c>
      <c r="D48" s="179">
        <f>1-prace_z_domu!E42</f>
        <v>0.52291799999999999</v>
      </c>
      <c r="E48" s="341">
        <f>zamest_odvetvi!B43*1000</f>
        <v>71412.595232046981</v>
      </c>
      <c r="F48" s="341">
        <f t="shared" si="0"/>
        <v>0</v>
      </c>
      <c r="G48" s="341">
        <f t="shared" si="1"/>
        <v>3760.3758836377074</v>
      </c>
      <c r="H48" s="341">
        <f t="shared" si="2"/>
        <v>35376.563237231479</v>
      </c>
      <c r="I48" s="341">
        <f t="shared" si="3"/>
        <v>39136.939120869189</v>
      </c>
    </row>
    <row r="49" spans="1:9">
      <c r="A49" s="12">
        <v>42</v>
      </c>
      <c r="B49" s="13">
        <f>administrativni!B45</f>
        <v>0</v>
      </c>
      <c r="C49" s="180">
        <f>skoly!B45*(1-'Vyrazeni (1-digit)'!D$6)</f>
        <v>7.540616E-2</v>
      </c>
      <c r="D49" s="179">
        <f>1-prace_z_domu!E43</f>
        <v>0.52291799999999999</v>
      </c>
      <c r="E49" s="341">
        <f>zamest_odvetvi!B44*1000</f>
        <v>56310.912067993057</v>
      </c>
      <c r="F49" s="341">
        <f t="shared" si="0"/>
        <v>0</v>
      </c>
      <c r="G49" s="341">
        <f t="shared" si="1"/>
        <v>4246.1896451450157</v>
      </c>
      <c r="H49" s="341">
        <f t="shared" si="2"/>
        <v>27225.580519910851</v>
      </c>
      <c r="I49" s="341">
        <f t="shared" si="3"/>
        <v>31471.770165055867</v>
      </c>
    </row>
    <row r="50" spans="1:9">
      <c r="A50" s="12">
        <v>43</v>
      </c>
      <c r="B50" s="13">
        <f>administrativni!B46</f>
        <v>0</v>
      </c>
      <c r="C50" s="180">
        <f>skoly!B46*(1-'Vyrazeni (1-digit)'!D$6)</f>
        <v>6.5359440000000005E-2</v>
      </c>
      <c r="D50" s="179">
        <f>1-prace_z_domu!E44</f>
        <v>0.52291799999999999</v>
      </c>
      <c r="E50" s="341">
        <f>zamest_odvetvi!B45*1000</f>
        <v>139718.49269995996</v>
      </c>
      <c r="F50" s="341">
        <f t="shared" si="0"/>
        <v>0</v>
      </c>
      <c r="G50" s="341">
        <f t="shared" si="1"/>
        <v>9131.9224405134719</v>
      </c>
      <c r="H50" s="341">
        <f t="shared" si="2"/>
        <v>68286.068146929232</v>
      </c>
      <c r="I50" s="341">
        <f t="shared" si="3"/>
        <v>77417.990587442706</v>
      </c>
    </row>
    <row r="51" spans="1:9">
      <c r="A51" s="12">
        <v>45</v>
      </c>
      <c r="B51" s="13">
        <f>administrativni!B47</f>
        <v>0</v>
      </c>
      <c r="C51" s="180">
        <f>skoly!B47*(1-'Vyrazeni (1-digit)'!D$6)</f>
        <v>6.6666639999999999E-2</v>
      </c>
      <c r="D51" s="179">
        <f>1-prace_z_domu!E45</f>
        <v>0.44673399999999996</v>
      </c>
      <c r="E51" s="341">
        <f>zamest_odvetvi!B46*1000</f>
        <v>72119</v>
      </c>
      <c r="F51" s="341">
        <f t="shared" si="0"/>
        <v>0</v>
      </c>
      <c r="G51" s="341">
        <f t="shared" si="1"/>
        <v>4807.9314101600003</v>
      </c>
      <c r="H51" s="341">
        <f t="shared" si="2"/>
        <v>30070.14291541358</v>
      </c>
      <c r="I51" s="341">
        <f t="shared" si="3"/>
        <v>34878.07432557358</v>
      </c>
    </row>
    <row r="52" spans="1:9">
      <c r="A52" s="12">
        <v>46</v>
      </c>
      <c r="B52" s="13">
        <f>administrativni!B48</f>
        <v>0</v>
      </c>
      <c r="C52" s="180">
        <f>skoly!B48*(1-'Vyrazeni (1-digit)'!D$6)</f>
        <v>5.8989920000000001E-2</v>
      </c>
      <c r="D52" s="179">
        <f>1-prace_z_domu!E46</f>
        <v>0.44673399999999996</v>
      </c>
      <c r="E52" s="341">
        <f>zamest_odvetvi!B47*1000</f>
        <v>260652</v>
      </c>
      <c r="F52" s="341">
        <f t="shared" si="0"/>
        <v>0</v>
      </c>
      <c r="G52" s="341">
        <f t="shared" si="1"/>
        <v>15375.84062784</v>
      </c>
      <c r="H52" s="341">
        <f t="shared" si="2"/>
        <v>109573.19978096252</v>
      </c>
      <c r="I52" s="341">
        <f t="shared" si="3"/>
        <v>124949.04040880251</v>
      </c>
    </row>
    <row r="53" spans="1:9">
      <c r="A53" s="12">
        <v>47</v>
      </c>
      <c r="B53" s="13">
        <f>administrativni!B49</f>
        <v>0.5</v>
      </c>
      <c r="C53" s="180">
        <f>skoly!B49*(1-'Vyrazeni (1-digit)'!D$6)</f>
        <v>8.6627520000000013E-2</v>
      </c>
      <c r="D53" s="179">
        <f>1-prace_z_domu!E47</f>
        <v>0.44673399999999996</v>
      </c>
      <c r="E53" s="341">
        <f>zamest_odvetvi!B48*1000</f>
        <v>281685</v>
      </c>
      <c r="F53" s="341">
        <f t="shared" si="0"/>
        <v>140842.5</v>
      </c>
      <c r="G53" s="341">
        <f t="shared" si="1"/>
        <v>12200.836485600003</v>
      </c>
      <c r="H53" s="341">
        <f t="shared" si="2"/>
        <v>57468.604908441965</v>
      </c>
      <c r="I53" s="341">
        <f t="shared" si="3"/>
        <v>210511.94139404199</v>
      </c>
    </row>
    <row r="54" spans="1:9">
      <c r="A54" s="12">
        <v>49</v>
      </c>
      <c r="B54" s="13">
        <f>administrativni!B50</f>
        <v>0.2</v>
      </c>
      <c r="C54" s="180">
        <f>skoly!B50*(1-'Vyrazeni (1-digit)'!D$6)</f>
        <v>6.0624960000000006E-2</v>
      </c>
      <c r="D54" s="179">
        <f>1-prace_z_domu!E48</f>
        <v>0.59653099999999992</v>
      </c>
      <c r="E54" s="341">
        <f>zamest_odvetvi!B49*1000</f>
        <v>175568</v>
      </c>
      <c r="F54" s="341">
        <f t="shared" si="0"/>
        <v>35113.599999999999</v>
      </c>
      <c r="G54" s="341">
        <f t="shared" si="1"/>
        <v>8515.0423818239997</v>
      </c>
      <c r="H54" s="341">
        <f t="shared" si="2"/>
        <v>78705.916939328134</v>
      </c>
      <c r="I54" s="341">
        <f t="shared" si="3"/>
        <v>122334.55932115213</v>
      </c>
    </row>
    <row r="55" spans="1:9">
      <c r="A55" s="12">
        <v>50</v>
      </c>
      <c r="B55" s="13">
        <f>administrativni!B51</f>
        <v>0</v>
      </c>
      <c r="C55" s="180">
        <f>skoly!B51*(1-'Vyrazeni (1-digit)'!D$6)</f>
        <v>7.540616E-2</v>
      </c>
      <c r="D55" s="179">
        <f>1-prace_z_domu!E49</f>
        <v>0.59653099999999992</v>
      </c>
      <c r="E55" s="341">
        <f>zamest_odvetvi!B50*1000</f>
        <v>635</v>
      </c>
      <c r="F55" s="341">
        <f t="shared" si="0"/>
        <v>0</v>
      </c>
      <c r="G55" s="341">
        <f t="shared" si="1"/>
        <v>47.8829116</v>
      </c>
      <c r="H55" s="341">
        <f t="shared" si="2"/>
        <v>350.23354386034038</v>
      </c>
      <c r="I55" s="341">
        <f t="shared" si="3"/>
        <v>398.11645546034038</v>
      </c>
    </row>
    <row r="56" spans="1:9">
      <c r="A56" s="12">
        <v>51</v>
      </c>
      <c r="B56" s="13">
        <f>administrativni!B52</f>
        <v>1</v>
      </c>
      <c r="C56" s="180">
        <f>skoly!B52*(1-'Vyrazeni (1-digit)'!D$6)</f>
        <v>7.540616E-2</v>
      </c>
      <c r="D56" s="179">
        <f>1-prace_z_domu!E50</f>
        <v>0.59653099999999992</v>
      </c>
      <c r="E56" s="341">
        <f>zamest_odvetvi!B51*1000</f>
        <v>2388</v>
      </c>
      <c r="F56" s="341">
        <f t="shared" si="0"/>
        <v>2388</v>
      </c>
      <c r="G56" s="341">
        <f t="shared" si="1"/>
        <v>0</v>
      </c>
      <c r="H56" s="341">
        <f t="shared" si="2"/>
        <v>0</v>
      </c>
      <c r="I56" s="341">
        <f t="shared" si="3"/>
        <v>2388</v>
      </c>
    </row>
    <row r="57" spans="1:9">
      <c r="A57" s="12">
        <v>52</v>
      </c>
      <c r="B57" s="13">
        <f>administrativni!B53</f>
        <v>0</v>
      </c>
      <c r="C57" s="180">
        <f>skoly!B53*(1-'Vyrazeni (1-digit)'!D$6)</f>
        <v>7.540616E-2</v>
      </c>
      <c r="D57" s="179">
        <f>1-prace_z_domu!E51</f>
        <v>0.59653099999999992</v>
      </c>
      <c r="E57" s="341">
        <f>zamest_odvetvi!B52*1000</f>
        <v>75538</v>
      </c>
      <c r="F57" s="341">
        <f t="shared" si="0"/>
        <v>0</v>
      </c>
      <c r="G57" s="341">
        <f t="shared" si="1"/>
        <v>5696.0305140800001</v>
      </c>
      <c r="H57" s="341">
        <f t="shared" si="2"/>
        <v>41662.899899405333</v>
      </c>
      <c r="I57" s="341">
        <f t="shared" si="3"/>
        <v>47358.93041348533</v>
      </c>
    </row>
    <row r="58" spans="1:9">
      <c r="A58" s="12">
        <v>53</v>
      </c>
      <c r="B58" s="13">
        <f>administrativni!B54</f>
        <v>0</v>
      </c>
      <c r="C58" s="180">
        <f>skoly!B54*(1-'Vyrazeni (1-digit)'!D$6)</f>
        <v>7.540616E-2</v>
      </c>
      <c r="D58" s="179">
        <f>1-prace_z_domu!E52</f>
        <v>0.59653099999999992</v>
      </c>
      <c r="E58" s="341">
        <f>zamest_odvetvi!B53*1000</f>
        <v>39386</v>
      </c>
      <c r="F58" s="341">
        <f t="shared" si="0"/>
        <v>0</v>
      </c>
      <c r="G58" s="341">
        <f t="shared" si="1"/>
        <v>2969.9470177600001</v>
      </c>
      <c r="H58" s="341">
        <f t="shared" si="2"/>
        <v>21723.304501548606</v>
      </c>
      <c r="I58" s="341">
        <f t="shared" si="3"/>
        <v>24693.251519308607</v>
      </c>
    </row>
    <row r="59" spans="1:9">
      <c r="A59" s="12">
        <v>55</v>
      </c>
      <c r="B59" s="13">
        <f>administrativni!B55</f>
        <v>0.9</v>
      </c>
      <c r="C59" s="180">
        <f>skoly!B55*(1-'Vyrazeni (1-digit)'!D$6)</f>
        <v>7.540616E-2</v>
      </c>
      <c r="D59" s="179">
        <f>1-prace_z_domu!E53</f>
        <v>0.58306799999999992</v>
      </c>
      <c r="E59" s="341">
        <f>zamest_odvetvi!B54*1000</f>
        <v>44820.74172884351</v>
      </c>
      <c r="F59" s="341">
        <f t="shared" si="0"/>
        <v>40338.66755595916</v>
      </c>
      <c r="G59" s="341">
        <f t="shared" si="1"/>
        <v>337.97600221238491</v>
      </c>
      <c r="H59" s="341">
        <f t="shared" si="2"/>
        <v>2416.2910321773611</v>
      </c>
      <c r="I59" s="341">
        <f t="shared" si="3"/>
        <v>43092.934590348908</v>
      </c>
    </row>
    <row r="60" spans="1:9">
      <c r="A60" s="12">
        <v>56</v>
      </c>
      <c r="B60" s="13">
        <f>administrativni!B56</f>
        <v>0.8</v>
      </c>
      <c r="C60" s="180">
        <f>skoly!B56*(1-'Vyrazeni (1-digit)'!D$6)</f>
        <v>5.9555520000000001E-2</v>
      </c>
      <c r="D60" s="179">
        <f>1-prace_z_domu!E54</f>
        <v>0.54342699999999999</v>
      </c>
      <c r="E60" s="341">
        <f>zamest_odvetvi!B55*1000</f>
        <v>110025.25827115648</v>
      </c>
      <c r="F60" s="341">
        <f t="shared" si="0"/>
        <v>88020.206616925192</v>
      </c>
      <c r="G60" s="341">
        <f t="shared" si="1"/>
        <v>1310.5222938946042</v>
      </c>
      <c r="H60" s="341">
        <f t="shared" si="2"/>
        <v>11245.966006699682</v>
      </c>
      <c r="I60" s="341">
        <f t="shared" si="3"/>
        <v>100576.69491751949</v>
      </c>
    </row>
    <row r="61" spans="1:9">
      <c r="A61" s="12">
        <v>58</v>
      </c>
      <c r="B61" s="13">
        <f>administrativni!B57</f>
        <v>0</v>
      </c>
      <c r="C61" s="180">
        <f>skoly!B57*(1-'Vyrazeni (1-digit)'!D$6)</f>
        <v>7.540616E-2</v>
      </c>
      <c r="D61" s="179">
        <f>1-prace_z_domu!E55</f>
        <v>6.3961999999999963E-2</v>
      </c>
      <c r="E61" s="341">
        <f>zamest_odvetvi!B56*1000</f>
        <v>14859</v>
      </c>
      <c r="F61" s="341">
        <f t="shared" si="0"/>
        <v>0</v>
      </c>
      <c r="G61" s="341">
        <f t="shared" si="1"/>
        <v>1120.4601314399999</v>
      </c>
      <c r="H61" s="341">
        <f t="shared" si="2"/>
        <v>878.7444870728342</v>
      </c>
      <c r="I61" s="341">
        <f t="shared" si="3"/>
        <v>1999.2046185128343</v>
      </c>
    </row>
    <row r="62" spans="1:9">
      <c r="A62" s="12">
        <v>59</v>
      </c>
      <c r="B62" s="13">
        <f>administrativni!B58</f>
        <v>0</v>
      </c>
      <c r="C62" s="180">
        <f>skoly!B58*(1-'Vyrazeni (1-digit)'!D$6)</f>
        <v>7.540616E-2</v>
      </c>
      <c r="D62" s="179">
        <f>1-prace_z_domu!E56</f>
        <v>6.3961999999999963E-2</v>
      </c>
      <c r="E62" s="341">
        <f>zamest_odvetvi!B57*1000</f>
        <v>3623.1309182209466</v>
      </c>
      <c r="F62" s="341">
        <f t="shared" si="0"/>
        <v>0</v>
      </c>
      <c r="G62" s="341">
        <f t="shared" si="1"/>
        <v>273.2063897203156</v>
      </c>
      <c r="H62" s="341">
        <f t="shared" si="2"/>
        <v>214.26787269195722</v>
      </c>
      <c r="I62" s="341">
        <f t="shared" si="3"/>
        <v>487.47426241227282</v>
      </c>
    </row>
    <row r="63" spans="1:9">
      <c r="A63" s="12">
        <v>60</v>
      </c>
      <c r="B63" s="13">
        <f>administrativni!B59</f>
        <v>0</v>
      </c>
      <c r="C63" s="180">
        <f>skoly!B59*(1-'Vyrazeni (1-digit)'!D$6)</f>
        <v>7.540616E-2</v>
      </c>
      <c r="D63" s="179">
        <f>1-prace_z_domu!E57</f>
        <v>6.3961999999999963E-2</v>
      </c>
      <c r="E63" s="341">
        <f>zamest_odvetvi!B58*1000</f>
        <v>4912.869081779053</v>
      </c>
      <c r="F63" s="341">
        <f t="shared" si="0"/>
        <v>0</v>
      </c>
      <c r="G63" s="341">
        <f t="shared" si="1"/>
        <v>370.46059203968434</v>
      </c>
      <c r="H63" s="341">
        <f t="shared" si="2"/>
        <v>290.54153182070934</v>
      </c>
      <c r="I63" s="341">
        <f t="shared" si="3"/>
        <v>661.00212386039368</v>
      </c>
    </row>
    <row r="64" spans="1:9">
      <c r="A64" s="12">
        <v>61</v>
      </c>
      <c r="B64" s="13">
        <f>administrativni!B60</f>
        <v>0</v>
      </c>
      <c r="C64" s="180">
        <f>skoly!B60*(1-'Vyrazeni (1-digit)'!D$6)</f>
        <v>7.540616E-2</v>
      </c>
      <c r="D64" s="179">
        <f>1-prace_z_domu!E58</f>
        <v>6.3961999999999963E-2</v>
      </c>
      <c r="E64" s="341">
        <f>zamest_odvetvi!B59*1000</f>
        <v>19577</v>
      </c>
      <c r="F64" s="341">
        <f t="shared" si="0"/>
        <v>0</v>
      </c>
      <c r="G64" s="341">
        <f t="shared" si="1"/>
        <v>1476.2263943200001</v>
      </c>
      <c r="H64" s="341">
        <f t="shared" si="2"/>
        <v>1157.7616813665034</v>
      </c>
      <c r="I64" s="341">
        <f t="shared" si="3"/>
        <v>2633.9880756865032</v>
      </c>
    </row>
    <row r="65" spans="1:9">
      <c r="A65" s="12">
        <v>62</v>
      </c>
      <c r="B65" s="13">
        <f>administrativni!B61</f>
        <v>0</v>
      </c>
      <c r="C65" s="180">
        <f>skoly!B61*(1-'Vyrazeni (1-digit)'!D$6)</f>
        <v>7.540616E-2</v>
      </c>
      <c r="D65" s="179">
        <f>1-prace_z_domu!E59</f>
        <v>6.3961999999999963E-2</v>
      </c>
      <c r="E65" s="341">
        <f>zamest_odvetvi!B60*1000</f>
        <v>65441</v>
      </c>
      <c r="F65" s="341">
        <f t="shared" si="0"/>
        <v>0</v>
      </c>
      <c r="G65" s="341">
        <f t="shared" si="1"/>
        <v>4934.65451656</v>
      </c>
      <c r="H65" s="341">
        <f t="shared" si="2"/>
        <v>3870.1068698117874</v>
      </c>
      <c r="I65" s="341">
        <f t="shared" si="3"/>
        <v>8804.761386371787</v>
      </c>
    </row>
    <row r="66" spans="1:9">
      <c r="A66" s="12">
        <v>63</v>
      </c>
      <c r="B66" s="13">
        <f>administrativni!B62</f>
        <v>0</v>
      </c>
      <c r="C66" s="180">
        <f>skoly!B62*(1-'Vyrazeni (1-digit)'!D$6)</f>
        <v>7.540616E-2</v>
      </c>
      <c r="D66" s="179">
        <f>1-prace_z_domu!E60</f>
        <v>6.3961999999999963E-2</v>
      </c>
      <c r="E66" s="341">
        <f>zamest_odvetvi!B61*1000</f>
        <v>13042</v>
      </c>
      <c r="F66" s="341">
        <f t="shared" si="0"/>
        <v>0</v>
      </c>
      <c r="G66" s="341">
        <f t="shared" si="1"/>
        <v>983.44713872</v>
      </c>
      <c r="H66" s="341">
        <f t="shared" si="2"/>
        <v>771.28915811319098</v>
      </c>
      <c r="I66" s="341">
        <f t="shared" si="3"/>
        <v>1754.7362968331909</v>
      </c>
    </row>
    <row r="67" spans="1:9">
      <c r="A67" s="12">
        <v>64</v>
      </c>
      <c r="B67" s="13">
        <f>administrativni!B63</f>
        <v>0</v>
      </c>
      <c r="C67" s="180">
        <f>skoly!B63*(1-'Vyrazeni (1-digit)'!D$6)</f>
        <v>9.2810480000000001E-2</v>
      </c>
      <c r="D67" s="179">
        <f>1-prace_z_domu!E61</f>
        <v>0.54342699999999999</v>
      </c>
      <c r="E67" s="341">
        <f>zamest_odvetvi!B62*1000</f>
        <v>51897</v>
      </c>
      <c r="F67" s="341">
        <f t="shared" si="0"/>
        <v>0</v>
      </c>
      <c r="G67" s="341">
        <f t="shared" si="1"/>
        <v>4816.5854805600002</v>
      </c>
      <c r="H67" s="341">
        <f t="shared" si="2"/>
        <v>25584.76842105572</v>
      </c>
      <c r="I67" s="341">
        <f t="shared" si="3"/>
        <v>30401.353901615719</v>
      </c>
    </row>
    <row r="68" spans="1:9">
      <c r="A68" s="12">
        <v>65</v>
      </c>
      <c r="B68" s="13">
        <f>administrativni!B64</f>
        <v>0</v>
      </c>
      <c r="C68" s="180">
        <f>skoly!B64*(1-'Vyrazeni (1-digit)'!D$6)</f>
        <v>7.540616E-2</v>
      </c>
      <c r="D68" s="179">
        <f>1-prace_z_domu!E62</f>
        <v>0.54342699999999999</v>
      </c>
      <c r="E68" s="341">
        <f>zamest_odvetvi!B63*1000</f>
        <v>14017</v>
      </c>
      <c r="F68" s="341">
        <f t="shared" si="0"/>
        <v>0</v>
      </c>
      <c r="G68" s="341">
        <f t="shared" si="1"/>
        <v>1056.9681447200001</v>
      </c>
      <c r="H68" s="341">
        <f t="shared" si="2"/>
        <v>7042.8312310192441</v>
      </c>
      <c r="I68" s="341">
        <f t="shared" si="3"/>
        <v>8099.7993757392442</v>
      </c>
    </row>
    <row r="69" spans="1:9">
      <c r="A69" s="12">
        <v>66</v>
      </c>
      <c r="B69" s="13">
        <f>administrativni!B65</f>
        <v>0</v>
      </c>
      <c r="C69" s="180">
        <f>skoly!B65*(1-'Vyrazeni (1-digit)'!D$6)</f>
        <v>7.540616E-2</v>
      </c>
      <c r="D69" s="179">
        <f>1-prace_z_domu!E63</f>
        <v>0.54342699999999999</v>
      </c>
      <c r="E69" s="341">
        <f>zamest_odvetvi!B64*1000</f>
        <v>11524</v>
      </c>
      <c r="F69" s="341">
        <f t="shared" si="0"/>
        <v>0</v>
      </c>
      <c r="G69" s="341">
        <f t="shared" si="1"/>
        <v>868.98058784</v>
      </c>
      <c r="H69" s="341">
        <f t="shared" si="2"/>
        <v>5790.2252340918722</v>
      </c>
      <c r="I69" s="341">
        <f t="shared" si="3"/>
        <v>6659.2058219318724</v>
      </c>
    </row>
    <row r="70" spans="1:9">
      <c r="A70" s="12">
        <v>68</v>
      </c>
      <c r="B70" s="13">
        <f>administrativni!B66</f>
        <v>0</v>
      </c>
      <c r="C70" s="180">
        <f>skoly!B66*(1-'Vyrazeni (1-digit)'!D$6)</f>
        <v>7.540616E-2</v>
      </c>
      <c r="D70" s="179">
        <f>1-prace_z_domu!E64</f>
        <v>0.37995599999999996</v>
      </c>
      <c r="E70" s="341">
        <f>zamest_odvetvi!B65*1000</f>
        <v>66600</v>
      </c>
      <c r="F70" s="341">
        <f t="shared" si="0"/>
        <v>0</v>
      </c>
      <c r="G70" s="341">
        <f t="shared" si="1"/>
        <v>5022.0502560000004</v>
      </c>
      <c r="H70" s="341">
        <f t="shared" si="2"/>
        <v>23396.911472931261</v>
      </c>
      <c r="I70" s="341">
        <f t="shared" si="3"/>
        <v>28418.961728931259</v>
      </c>
    </row>
    <row r="71" spans="1:9">
      <c r="A71" s="12">
        <v>69</v>
      </c>
      <c r="B71" s="13">
        <f>administrativni!B67</f>
        <v>0</v>
      </c>
      <c r="C71" s="180">
        <f>skoly!B67*(1-'Vyrazeni (1-digit)'!D$6)</f>
        <v>7.540616E-2</v>
      </c>
      <c r="D71" s="179">
        <f>1-prace_z_domu!E65</f>
        <v>0.18615000000000004</v>
      </c>
      <c r="E71" s="341">
        <f>zamest_odvetvi!B66*1000</f>
        <v>46034</v>
      </c>
      <c r="F71" s="341">
        <f t="shared" si="0"/>
        <v>0</v>
      </c>
      <c r="G71" s="341">
        <f t="shared" si="1"/>
        <v>3471.2471694400001</v>
      </c>
      <c r="H71" s="341">
        <f t="shared" si="2"/>
        <v>7923.0564394087451</v>
      </c>
      <c r="I71" s="341">
        <f t="shared" si="3"/>
        <v>11394.303608848746</v>
      </c>
    </row>
    <row r="72" spans="1:9">
      <c r="A72" s="12">
        <v>70</v>
      </c>
      <c r="B72" s="13">
        <f>administrativni!B68</f>
        <v>0</v>
      </c>
      <c r="C72" s="180">
        <f>skoly!B68*(1-'Vyrazeni (1-digit)'!D$6)</f>
        <v>7.540616E-2</v>
      </c>
      <c r="D72" s="179">
        <f>1-prace_z_domu!E66</f>
        <v>0.18615000000000004</v>
      </c>
      <c r="E72" s="341">
        <f>zamest_odvetvi!B67*1000</f>
        <v>23624</v>
      </c>
      <c r="F72" s="341">
        <f t="shared" si="0"/>
        <v>0</v>
      </c>
      <c r="G72" s="341">
        <f t="shared" si="1"/>
        <v>1781.39512384</v>
      </c>
      <c r="H72" s="341">
        <f t="shared" si="2"/>
        <v>4066.0008976971849</v>
      </c>
      <c r="I72" s="341">
        <f t="shared" si="3"/>
        <v>5847.3960215371844</v>
      </c>
    </row>
    <row r="73" spans="1:9">
      <c r="A73" s="12">
        <v>71</v>
      </c>
      <c r="B73" s="13">
        <f>administrativni!B69</f>
        <v>0</v>
      </c>
      <c r="C73" s="180">
        <f>skoly!B69*(1-'Vyrazeni (1-digit)'!D$6)</f>
        <v>7.540616E-2</v>
      </c>
      <c r="D73" s="179">
        <f>1-prace_z_domu!E67</f>
        <v>0.18615000000000004</v>
      </c>
      <c r="E73" s="341">
        <f>zamest_odvetvi!B68*1000</f>
        <v>61778</v>
      </c>
      <c r="F73" s="341">
        <f t="shared" si="0"/>
        <v>0</v>
      </c>
      <c r="G73" s="341">
        <f t="shared" si="1"/>
        <v>4658.4417524800001</v>
      </c>
      <c r="H73" s="341">
        <f t="shared" si="2"/>
        <v>10632.80576777585</v>
      </c>
      <c r="I73" s="341">
        <f t="shared" si="3"/>
        <v>15291.247520255849</v>
      </c>
    </row>
    <row r="74" spans="1:9">
      <c r="A74" s="12">
        <v>72</v>
      </c>
      <c r="B74" s="13">
        <f>administrativni!B70</f>
        <v>0</v>
      </c>
      <c r="C74" s="180">
        <f>skoly!B70*(1-'Vyrazeni (1-digit)'!D$6)</f>
        <v>7.540616E-2</v>
      </c>
      <c r="D74" s="179">
        <f>1-prace_z_domu!E68</f>
        <v>0.18615000000000004</v>
      </c>
      <c r="E74" s="341">
        <f>zamest_odvetvi!B69*1000</f>
        <v>26804</v>
      </c>
      <c r="F74" s="341">
        <f t="shared" si="0"/>
        <v>0</v>
      </c>
      <c r="G74" s="341">
        <f t="shared" si="1"/>
        <v>2021.18671264</v>
      </c>
      <c r="H74" s="341">
        <f t="shared" si="2"/>
        <v>4613.320693442065</v>
      </c>
      <c r="I74" s="341">
        <f t="shared" si="3"/>
        <v>6634.5074060820652</v>
      </c>
    </row>
    <row r="75" spans="1:9">
      <c r="A75" s="12">
        <v>73</v>
      </c>
      <c r="B75" s="13">
        <f>administrativni!B71</f>
        <v>0</v>
      </c>
      <c r="C75" s="180">
        <f>skoly!B71*(1-'Vyrazeni (1-digit)'!D$6)</f>
        <v>7.540616E-2</v>
      </c>
      <c r="D75" s="179">
        <f>1-prace_z_domu!E69</f>
        <v>0.18615000000000004</v>
      </c>
      <c r="E75" s="341">
        <f>zamest_odvetvi!B70*1000</f>
        <v>21338</v>
      </c>
      <c r="F75" s="341">
        <f t="shared" si="0"/>
        <v>0</v>
      </c>
      <c r="G75" s="341">
        <f t="shared" si="1"/>
        <v>1609.0166420800001</v>
      </c>
      <c r="H75" s="341">
        <f t="shared" si="2"/>
        <v>3672.5502520768086</v>
      </c>
      <c r="I75" s="341">
        <f t="shared" si="3"/>
        <v>5281.5668941568092</v>
      </c>
    </row>
    <row r="76" spans="1:9">
      <c r="A76" s="12">
        <v>74</v>
      </c>
      <c r="B76" s="13">
        <f>administrativni!B72</f>
        <v>0</v>
      </c>
      <c r="C76" s="180">
        <f>skoly!B72*(1-'Vyrazeni (1-digit)'!D$6)</f>
        <v>7.540616E-2</v>
      </c>
      <c r="D76" s="179">
        <f>1-prace_z_domu!E70</f>
        <v>0.18615000000000004</v>
      </c>
      <c r="E76" s="341">
        <f>zamest_odvetvi!B71*1000</f>
        <v>30384</v>
      </c>
      <c r="F76" s="341">
        <f t="shared" ref="F76:F98" si="4">B76*$E76</f>
        <v>0</v>
      </c>
      <c r="G76" s="341">
        <f t="shared" ref="G76:G98" si="5">C76*($E76-F76)</f>
        <v>2291.14076544</v>
      </c>
      <c r="H76" s="341">
        <f t="shared" ref="H76:H98" si="6">D76*(E76-F76-G76)</f>
        <v>5229.4857465133455</v>
      </c>
      <c r="I76" s="341">
        <f t="shared" ref="I76:I98" si="7">SUM(F76:H76)</f>
        <v>7520.6265119533455</v>
      </c>
    </row>
    <row r="77" spans="1:9">
      <c r="A77" s="12">
        <v>75</v>
      </c>
      <c r="B77" s="13">
        <f>administrativni!B73</f>
        <v>0</v>
      </c>
      <c r="C77" s="180">
        <f>skoly!B73*(1-'Vyrazeni (1-digit)'!D$6)</f>
        <v>7.540616E-2</v>
      </c>
      <c r="D77" s="179">
        <f>1-prace_z_domu!E71</f>
        <v>0.54342699999999999</v>
      </c>
      <c r="E77" s="341">
        <f>zamest_odvetvi!B72*1000</f>
        <v>2099</v>
      </c>
      <c r="F77" s="341">
        <f t="shared" si="4"/>
        <v>0</v>
      </c>
      <c r="G77" s="341">
        <f t="shared" si="5"/>
        <v>158.27752984</v>
      </c>
      <c r="H77" s="341">
        <f t="shared" si="6"/>
        <v>1054.6409897916383</v>
      </c>
      <c r="I77" s="341">
        <f t="shared" si="7"/>
        <v>1212.9185196316382</v>
      </c>
    </row>
    <row r="78" spans="1:9">
      <c r="A78" s="12">
        <v>77</v>
      </c>
      <c r="B78" s="13">
        <f>administrativni!B74</f>
        <v>0</v>
      </c>
      <c r="C78" s="180">
        <f>skoly!B74*(1-'Vyrazeni (1-digit)'!D$6)</f>
        <v>7.540616E-2</v>
      </c>
      <c r="D78" s="179">
        <f>1-prace_z_domu!E72</f>
        <v>0.75421399999999994</v>
      </c>
      <c r="E78" s="341">
        <f>zamest_odvetvi!B73*1000</f>
        <v>8361</v>
      </c>
      <c r="F78" s="341">
        <f t="shared" si="4"/>
        <v>0</v>
      </c>
      <c r="G78" s="341">
        <f t="shared" si="5"/>
        <v>630.47090376000006</v>
      </c>
      <c r="H78" s="341">
        <f t="shared" si="6"/>
        <v>5830.4732717915549</v>
      </c>
      <c r="I78" s="341">
        <f t="shared" si="7"/>
        <v>6460.9441755515545</v>
      </c>
    </row>
    <row r="79" spans="1:9">
      <c r="A79" s="12">
        <v>78</v>
      </c>
      <c r="B79" s="13">
        <f>administrativni!B75</f>
        <v>0</v>
      </c>
      <c r="C79" s="180">
        <f>skoly!B75*(1-'Vyrazeni (1-digit)'!D$6)</f>
        <v>7.540616E-2</v>
      </c>
      <c r="D79" s="179">
        <f>1-prace_z_domu!E73</f>
        <v>0.75421399999999994</v>
      </c>
      <c r="E79" s="341">
        <f>zamest_odvetvi!B74*1000</f>
        <v>4566</v>
      </c>
      <c r="F79" s="341">
        <f t="shared" si="4"/>
        <v>0</v>
      </c>
      <c r="G79" s="341">
        <f t="shared" si="5"/>
        <v>344.30452656</v>
      </c>
      <c r="H79" s="341">
        <f t="shared" si="6"/>
        <v>3184.0618298050758</v>
      </c>
      <c r="I79" s="341">
        <f t="shared" si="7"/>
        <v>3528.3663563650757</v>
      </c>
    </row>
    <row r="80" spans="1:9">
      <c r="A80" s="12">
        <v>79</v>
      </c>
      <c r="B80" s="13">
        <f>administrativni!B76</f>
        <v>0</v>
      </c>
      <c r="C80" s="180">
        <f>skoly!B76*(1-'Vyrazeni (1-digit)'!D$6)</f>
        <v>7.540616E-2</v>
      </c>
      <c r="D80" s="179">
        <f>1-prace_z_domu!E74</f>
        <v>0.75421399999999994</v>
      </c>
      <c r="E80" s="341">
        <f>zamest_odvetvi!B75*1000</f>
        <v>10588</v>
      </c>
      <c r="F80" s="341">
        <f t="shared" si="4"/>
        <v>0</v>
      </c>
      <c r="G80" s="341">
        <f t="shared" si="5"/>
        <v>798.40042208</v>
      </c>
      <c r="H80" s="341">
        <f t="shared" si="6"/>
        <v>7383.4530560613548</v>
      </c>
      <c r="I80" s="341">
        <f t="shared" si="7"/>
        <v>8181.8534781413546</v>
      </c>
    </row>
    <row r="81" spans="1:9">
      <c r="A81" s="12">
        <v>80</v>
      </c>
      <c r="B81" s="13">
        <f>administrativni!B77</f>
        <v>0</v>
      </c>
      <c r="C81" s="180">
        <f>skoly!B77*(1-'Vyrazeni (1-digit)'!D$6)</f>
        <v>7.540616E-2</v>
      </c>
      <c r="D81" s="179">
        <f>1-prace_z_domu!E75</f>
        <v>0.75421399999999994</v>
      </c>
      <c r="E81" s="341">
        <f>zamest_odvetvi!B76*1000</f>
        <v>28108.4672683598</v>
      </c>
      <c r="F81" s="341">
        <f t="shared" si="4"/>
        <v>0</v>
      </c>
      <c r="G81" s="341">
        <f t="shared" si="5"/>
        <v>2119.5515801927022</v>
      </c>
      <c r="H81" s="341">
        <f t="shared" si="6"/>
        <v>19601.204056835257</v>
      </c>
      <c r="I81" s="341">
        <f t="shared" si="7"/>
        <v>21720.75563702796</v>
      </c>
    </row>
    <row r="82" spans="1:9">
      <c r="A82" s="12">
        <v>81</v>
      </c>
      <c r="B82" s="13">
        <f>administrativni!B78</f>
        <v>0</v>
      </c>
      <c r="C82" s="180">
        <f>skoly!B78*(1-'Vyrazeni (1-digit)'!D$6)</f>
        <v>7.540616E-2</v>
      </c>
      <c r="D82" s="179">
        <f>1-prace_z_domu!E76</f>
        <v>0.75421399999999994</v>
      </c>
      <c r="E82" s="341">
        <f>zamest_odvetvi!B77*1000</f>
        <v>42926.923155857177</v>
      </c>
      <c r="F82" s="341">
        <f t="shared" si="4"/>
        <v>0</v>
      </c>
      <c r="G82" s="341">
        <f t="shared" si="5"/>
        <v>3236.9544357982713</v>
      </c>
      <c r="H82" s="341">
        <f t="shared" si="6"/>
        <v>29934.730068230503</v>
      </c>
      <c r="I82" s="341">
        <f t="shared" si="7"/>
        <v>33171.684504028774</v>
      </c>
    </row>
    <row r="83" spans="1:9">
      <c r="A83" s="12">
        <v>82</v>
      </c>
      <c r="B83" s="13">
        <f>administrativni!B79</f>
        <v>0</v>
      </c>
      <c r="C83" s="180">
        <f>skoly!B79*(1-'Vyrazeni (1-digit)'!D$6)</f>
        <v>7.540616E-2</v>
      </c>
      <c r="D83" s="179">
        <f>1-prace_z_domu!E77</f>
        <v>0.75421399999999994</v>
      </c>
      <c r="E83" s="341">
        <f>zamest_odvetvi!B78*1000</f>
        <v>43142.609575783019</v>
      </c>
      <c r="F83" s="341">
        <f t="shared" si="4"/>
        <v>0</v>
      </c>
      <c r="G83" s="341">
        <f t="shared" si="5"/>
        <v>3253.2185204890266</v>
      </c>
      <c r="H83" s="341">
        <f t="shared" si="6"/>
        <v>30085.137185377502</v>
      </c>
      <c r="I83" s="341">
        <f t="shared" si="7"/>
        <v>33338.355705866532</v>
      </c>
    </row>
    <row r="84" spans="1:9">
      <c r="A84" s="12">
        <v>84</v>
      </c>
      <c r="B84" s="13">
        <f>administrativni!B80</f>
        <v>0</v>
      </c>
      <c r="C84" s="180">
        <f>skoly!B80*(1-'Vyrazeni (1-digit)'!D$6)</f>
        <v>8.6808480000000007E-2</v>
      </c>
      <c r="D84" s="179">
        <f>1-prace_z_domu!E78</f>
        <v>0.54342699999999999</v>
      </c>
      <c r="E84" s="341">
        <f>zamest_odvetvi!B79*1000</f>
        <v>301114</v>
      </c>
      <c r="F84" s="341">
        <f t="shared" si="4"/>
        <v>0</v>
      </c>
      <c r="G84" s="341">
        <f t="shared" si="5"/>
        <v>26139.248646720003</v>
      </c>
      <c r="H84" s="341">
        <f t="shared" si="6"/>
        <v>149428.70420365888</v>
      </c>
      <c r="I84" s="341">
        <f t="shared" si="7"/>
        <v>175567.95285037888</v>
      </c>
    </row>
    <row r="85" spans="1:9">
      <c r="A85" s="12">
        <v>85</v>
      </c>
      <c r="B85" s="13">
        <f>administrativni!B81</f>
        <v>0.6</v>
      </c>
      <c r="C85" s="180">
        <f>skoly!B81*(1-'Vyrazeni (1-digit)'!D$6)</f>
        <v>9.1888479999999995E-2</v>
      </c>
      <c r="D85" s="179">
        <f>1-prace_z_domu!E79</f>
        <v>0.54342699999999999</v>
      </c>
      <c r="E85" s="341">
        <f>zamest_odvetvi!B80*1000</f>
        <v>290577</v>
      </c>
      <c r="F85" s="341">
        <f t="shared" si="4"/>
        <v>174346.19999999998</v>
      </c>
      <c r="G85" s="341">
        <f t="shared" si="5"/>
        <v>10680.271541184002</v>
      </c>
      <c r="H85" s="341">
        <f t="shared" si="6"/>
        <v>57359.007028789012</v>
      </c>
      <c r="I85" s="341">
        <f t="shared" si="7"/>
        <v>242385.47856997297</v>
      </c>
    </row>
    <row r="86" spans="1:9">
      <c r="A86" s="12">
        <v>86</v>
      </c>
      <c r="B86" s="13">
        <f>administrativni!B82</f>
        <v>0</v>
      </c>
      <c r="C86" s="180">
        <f>skoly!B82*(1-'Vyrazeni (1-digit)'!D$6)</f>
        <v>8.6477200000000004E-2</v>
      </c>
      <c r="D86" s="179">
        <f>1-prace_z_domu!E80</f>
        <v>0.54342699999999999</v>
      </c>
      <c r="E86" s="341">
        <f>zamest_odvetvi!B81*1000</f>
        <v>234594</v>
      </c>
      <c r="F86" s="341">
        <f t="shared" si="4"/>
        <v>0</v>
      </c>
      <c r="G86" s="341">
        <f t="shared" si="5"/>
        <v>20287.032256800001</v>
      </c>
      <c r="H86" s="341">
        <f t="shared" si="6"/>
        <v>116460.19255978394</v>
      </c>
      <c r="I86" s="341">
        <f t="shared" si="7"/>
        <v>136747.22481658394</v>
      </c>
    </row>
    <row r="87" spans="1:9">
      <c r="A87" s="12">
        <v>87</v>
      </c>
      <c r="B87" s="13">
        <f>administrativni!B83</f>
        <v>0</v>
      </c>
      <c r="C87" s="180">
        <f>skoly!B83*(1-'Vyrazeni (1-digit)'!D$6)</f>
        <v>5.964912E-2</v>
      </c>
      <c r="D87" s="179">
        <f>1-prace_z_domu!E81</f>
        <v>0.54342699999999999</v>
      </c>
      <c r="E87" s="341">
        <f>zamest_odvetvi!B82*1000</f>
        <v>55067.459277487273</v>
      </c>
      <c r="F87" s="341">
        <f t="shared" si="4"/>
        <v>0</v>
      </c>
      <c r="G87" s="341">
        <f t="shared" si="5"/>
        <v>3284.7254865379518</v>
      </c>
      <c r="H87" s="341">
        <f t="shared" si="6"/>
        <v>28140.135675814217</v>
      </c>
      <c r="I87" s="341">
        <f t="shared" si="7"/>
        <v>31424.861162352168</v>
      </c>
    </row>
    <row r="88" spans="1:9">
      <c r="A88" s="12">
        <v>88</v>
      </c>
      <c r="B88" s="13">
        <f>administrativni!B84</f>
        <v>0</v>
      </c>
      <c r="C88" s="180">
        <f>skoly!B84*(1-'Vyrazeni (1-digit)'!D$6)</f>
        <v>7.540616E-2</v>
      </c>
      <c r="D88" s="179">
        <f>1-prace_z_domu!E82</f>
        <v>0.54342699999999999</v>
      </c>
      <c r="E88" s="341">
        <f>zamest_odvetvi!B83*1000</f>
        <v>16615.540722512735</v>
      </c>
      <c r="F88" s="341">
        <f t="shared" si="4"/>
        <v>0</v>
      </c>
      <c r="G88" s="341">
        <f t="shared" si="5"/>
        <v>1252.9141222083108</v>
      </c>
      <c r="H88" s="341">
        <f t="shared" si="6"/>
        <v>8348.4660855236325</v>
      </c>
      <c r="I88" s="341">
        <f t="shared" si="7"/>
        <v>9601.3802077319433</v>
      </c>
    </row>
    <row r="89" spans="1:9">
      <c r="A89" s="12">
        <v>90</v>
      </c>
      <c r="B89" s="13">
        <f>administrativni!B85</f>
        <v>1</v>
      </c>
      <c r="C89" s="180">
        <f>skoly!B85*(1-'Vyrazeni (1-digit)'!D$6)</f>
        <v>7.540616E-2</v>
      </c>
      <c r="D89" s="179">
        <f>1-prace_z_domu!E83</f>
        <v>0.54342699999999999</v>
      </c>
      <c r="E89" s="341">
        <f>zamest_odvetvi!B84*1000</f>
        <v>11763.455204105592</v>
      </c>
      <c r="F89" s="341">
        <f t="shared" si="4"/>
        <v>11763.455204105592</v>
      </c>
      <c r="G89" s="341">
        <f t="shared" si="5"/>
        <v>0</v>
      </c>
      <c r="H89" s="341">
        <f t="shared" si="6"/>
        <v>0</v>
      </c>
      <c r="I89" s="341">
        <f t="shared" si="7"/>
        <v>11763.455204105592</v>
      </c>
    </row>
    <row r="90" spans="1:9">
      <c r="A90" s="12">
        <v>91</v>
      </c>
      <c r="B90" s="13">
        <f>administrativni!B86</f>
        <v>1</v>
      </c>
      <c r="C90" s="180">
        <f>skoly!B86*(1-'Vyrazeni (1-digit)'!D$6)</f>
        <v>7.540616E-2</v>
      </c>
      <c r="D90" s="179">
        <f>1-prace_z_domu!E84</f>
        <v>0.54342699999999999</v>
      </c>
      <c r="E90" s="341">
        <f>zamest_odvetvi!B85*1000</f>
        <v>12219.125616341864</v>
      </c>
      <c r="F90" s="341">
        <f t="shared" si="4"/>
        <v>12219.125616341864</v>
      </c>
      <c r="G90" s="341">
        <f t="shared" si="5"/>
        <v>0</v>
      </c>
      <c r="H90" s="341">
        <f t="shared" si="6"/>
        <v>0</v>
      </c>
      <c r="I90" s="341">
        <f t="shared" si="7"/>
        <v>12219.125616341864</v>
      </c>
    </row>
    <row r="91" spans="1:9">
      <c r="A91" s="12">
        <v>92</v>
      </c>
      <c r="B91" s="13">
        <f>administrativni!B87</f>
        <v>1</v>
      </c>
      <c r="C91" s="180">
        <f>skoly!B87*(1-'Vyrazeni (1-digit)'!D$6)</f>
        <v>7.540616E-2</v>
      </c>
      <c r="D91" s="179">
        <f>1-prace_z_domu!E85</f>
        <v>0.54342699999999999</v>
      </c>
      <c r="E91" s="341">
        <f>zamest_odvetvi!B86*1000</f>
        <v>17059.419179552544</v>
      </c>
      <c r="F91" s="341">
        <f t="shared" si="4"/>
        <v>17059.419179552544</v>
      </c>
      <c r="G91" s="341">
        <f t="shared" si="5"/>
        <v>0</v>
      </c>
      <c r="H91" s="341">
        <f t="shared" si="6"/>
        <v>0</v>
      </c>
      <c r="I91" s="341">
        <f t="shared" si="7"/>
        <v>17059.419179552544</v>
      </c>
    </row>
    <row r="92" spans="1:9">
      <c r="A92" s="12">
        <v>93</v>
      </c>
      <c r="B92" s="13">
        <f>administrativni!B88</f>
        <v>0.9</v>
      </c>
      <c r="C92" s="180">
        <f>skoly!B88*(1-'Vyrazeni (1-digit)'!D$6)</f>
        <v>7.540616E-2</v>
      </c>
      <c r="D92" s="179">
        <f>1-prace_z_domu!E86</f>
        <v>0.54342699999999999</v>
      </c>
      <c r="E92" s="341">
        <f>zamest_odvetvi!B87*1000</f>
        <v>19804</v>
      </c>
      <c r="F92" s="341">
        <f t="shared" si="4"/>
        <v>17823.600000000002</v>
      </c>
      <c r="G92" s="341">
        <f t="shared" si="5"/>
        <v>149.33435926399983</v>
      </c>
      <c r="H92" s="341">
        <f t="shared" si="6"/>
        <v>995.05050794824115</v>
      </c>
      <c r="I92" s="341">
        <f t="shared" si="7"/>
        <v>18967.984867212246</v>
      </c>
    </row>
    <row r="93" spans="1:9">
      <c r="A93" s="12">
        <v>94</v>
      </c>
      <c r="B93" s="13">
        <f>administrativni!B89</f>
        <v>0</v>
      </c>
      <c r="C93" s="180">
        <f>skoly!B89*(1-'Vyrazeni (1-digit)'!D$6)</f>
        <v>7.540616E-2</v>
      </c>
      <c r="D93" s="179">
        <f>1-prace_z_domu!E87</f>
        <v>0.54342699999999999</v>
      </c>
      <c r="E93" s="341">
        <f>zamest_odvetvi!B88*1000</f>
        <v>25904</v>
      </c>
      <c r="F93" s="341">
        <f t="shared" si="4"/>
        <v>0</v>
      </c>
      <c r="G93" s="341">
        <f t="shared" si="5"/>
        <v>1953.32116864</v>
      </c>
      <c r="H93" s="341">
        <f t="shared" si="6"/>
        <v>13015.445545289471</v>
      </c>
      <c r="I93" s="341">
        <f t="shared" si="7"/>
        <v>14968.766713929472</v>
      </c>
    </row>
    <row r="94" spans="1:9">
      <c r="A94" s="12">
        <v>95</v>
      </c>
      <c r="B94" s="13">
        <f>administrativni!B90</f>
        <v>0.6</v>
      </c>
      <c r="C94" s="180">
        <f>skoly!B90*(1-'Vyrazeni (1-digit)'!D$6)</f>
        <v>7.540616E-2</v>
      </c>
      <c r="D94" s="179">
        <f>1-prace_z_domu!E88</f>
        <v>0.54342699999999999</v>
      </c>
      <c r="E94" s="341">
        <f>zamest_odvetvi!B89*1000</f>
        <v>11895</v>
      </c>
      <c r="F94" s="341">
        <f t="shared" si="4"/>
        <v>7137</v>
      </c>
      <c r="G94" s="341">
        <f t="shared" si="5"/>
        <v>358.78250928</v>
      </c>
      <c r="H94" s="341">
        <f t="shared" si="6"/>
        <v>2390.653563329497</v>
      </c>
      <c r="I94" s="341">
        <f t="shared" si="7"/>
        <v>9886.4360726094965</v>
      </c>
    </row>
    <row r="95" spans="1:9">
      <c r="A95" s="12">
        <v>96</v>
      </c>
      <c r="B95" s="13">
        <f>administrativni!B91</f>
        <v>0.6</v>
      </c>
      <c r="C95" s="180">
        <f>skoly!B91*(1-'Vyrazeni (1-digit)'!D$6)</f>
        <v>0.10326800000000001</v>
      </c>
      <c r="D95" s="179">
        <f>1-prace_z_domu!E89</f>
        <v>0.54342699999999999</v>
      </c>
      <c r="E95" s="341">
        <f>zamest_odvetvi!B90*1000</f>
        <v>14162</v>
      </c>
      <c r="F95" s="341">
        <f t="shared" si="4"/>
        <v>8497.1999999999989</v>
      </c>
      <c r="G95" s="341">
        <f t="shared" si="5"/>
        <v>584.99256640000021</v>
      </c>
      <c r="H95" s="341">
        <f t="shared" si="6"/>
        <v>2760.5045142189479</v>
      </c>
      <c r="I95" s="341">
        <f t="shared" si="7"/>
        <v>11842.697080618947</v>
      </c>
    </row>
    <row r="96" spans="1:9">
      <c r="A96" s="12">
        <v>97</v>
      </c>
      <c r="B96" s="13">
        <f>administrativni!B92</f>
        <v>0</v>
      </c>
      <c r="C96" s="180">
        <f>skoly!B92*(1-'Vyrazeni (1-digit)'!D$6)</f>
        <v>7.540616E-2</v>
      </c>
      <c r="D96" s="179">
        <f>1-prace_z_domu!E90</f>
        <v>0.54342699999999999</v>
      </c>
      <c r="E96" s="341">
        <f>zamest_odvetvi!B91*1000</f>
        <v>4554.5</v>
      </c>
      <c r="F96" s="341">
        <f t="shared" si="4"/>
        <v>0</v>
      </c>
      <c r="G96" s="341">
        <f t="shared" si="5"/>
        <v>343.43735572000003</v>
      </c>
      <c r="H96" s="341">
        <f t="shared" si="6"/>
        <v>2288.4051395931479</v>
      </c>
      <c r="I96" s="341">
        <f t="shared" si="7"/>
        <v>2631.842495313148</v>
      </c>
    </row>
    <row r="97" spans="1:9">
      <c r="A97" s="12">
        <v>98</v>
      </c>
      <c r="B97" s="13">
        <f>administrativni!B93</f>
        <v>0</v>
      </c>
      <c r="C97" s="180">
        <f>skoly!B93*(1-'Vyrazeni (1-digit)'!D$6)</f>
        <v>7.540616E-2</v>
      </c>
      <c r="D97" s="179">
        <f>1-prace_z_domu!E91</f>
        <v>0.54342699999999999</v>
      </c>
      <c r="E97" s="341">
        <f>zamest_odvetvi!B92*1000</f>
        <v>4554.5</v>
      </c>
      <c r="F97" s="341">
        <f t="shared" si="4"/>
        <v>0</v>
      </c>
      <c r="G97" s="341">
        <f t="shared" si="5"/>
        <v>343.43735572000003</v>
      </c>
      <c r="H97" s="341">
        <f t="shared" si="6"/>
        <v>2288.4051395931479</v>
      </c>
      <c r="I97" s="341">
        <f t="shared" si="7"/>
        <v>2631.842495313148</v>
      </c>
    </row>
    <row r="98" spans="1:9">
      <c r="A98" s="12">
        <v>99</v>
      </c>
      <c r="B98" s="13">
        <f>administrativni!B94</f>
        <v>0</v>
      </c>
      <c r="C98" s="180">
        <f>skoly!B94*(1-'Vyrazeni (1-digit)'!D$6)</f>
        <v>7.540616E-2</v>
      </c>
      <c r="D98" s="179">
        <f>1-prace_z_domu!E92</f>
        <v>0.54342699999999999</v>
      </c>
      <c r="E98" s="341">
        <f>zamest_odvetvi!B93*1000</f>
        <v>0</v>
      </c>
      <c r="F98" s="341">
        <f t="shared" si="4"/>
        <v>0</v>
      </c>
      <c r="G98" s="341">
        <f t="shared" si="5"/>
        <v>0</v>
      </c>
      <c r="H98" s="341">
        <f t="shared" si="6"/>
        <v>0</v>
      </c>
      <c r="I98" s="341">
        <f t="shared" si="7"/>
        <v>0</v>
      </c>
    </row>
    <row r="99" spans="1:9">
      <c r="B99" s="13"/>
      <c r="D99" s="1" t="s">
        <v>367</v>
      </c>
      <c r="E99" s="343">
        <f>SUM(E11:E98)</f>
        <v>4473434</v>
      </c>
      <c r="F99" s="343">
        <f t="shared" ref="F99:I99" si="8">SUM(F11:F98)</f>
        <v>555548.97417288425</v>
      </c>
      <c r="G99" s="343">
        <f t="shared" si="8"/>
        <v>294554.94659610133</v>
      </c>
      <c r="H99" s="343">
        <f t="shared" si="8"/>
        <v>1904467.5983689865</v>
      </c>
      <c r="I99" s="343">
        <f t="shared" si="8"/>
        <v>2754571.519137973</v>
      </c>
    </row>
    <row r="100" spans="1:9">
      <c r="D100" s="1" t="s">
        <v>498</v>
      </c>
      <c r="F100" s="3">
        <f>F99/$E99</f>
        <v>0.12418848119205161</v>
      </c>
      <c r="G100" s="3">
        <f t="shared" ref="G100:I100" si="9">G99/$E99</f>
        <v>6.5845376638193689E-2</v>
      </c>
      <c r="H100" s="3">
        <f t="shared" si="9"/>
        <v>0.42572833272358251</v>
      </c>
      <c r="I100" s="3">
        <f t="shared" si="9"/>
        <v>0.61576219055382797</v>
      </c>
    </row>
    <row r="101" spans="1:9">
      <c r="D101" s="1" t="s">
        <v>499</v>
      </c>
      <c r="F101" s="3">
        <v>0.109</v>
      </c>
      <c r="G101" s="3">
        <v>0.13200000000000001</v>
      </c>
      <c r="H101" s="3">
        <v>0.38</v>
      </c>
      <c r="I101" s="8">
        <v>0.52</v>
      </c>
    </row>
  </sheetData>
  <mergeCells count="2">
    <mergeCell ref="M8:Q8"/>
    <mergeCell ref="E9:I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D087-2D87-48DA-8311-24D58579A773}">
  <dimension ref="A1:D94"/>
  <sheetViews>
    <sheetView topLeftCell="A22" workbookViewId="0">
      <selection activeCell="C52" sqref="C52"/>
    </sheetView>
  </sheetViews>
  <sheetFormatPr defaultRowHeight="14.4"/>
  <cols>
    <col min="1" max="2" width="8.88671875" style="12"/>
    <col min="3" max="3" width="74.44140625" style="12" customWidth="1"/>
    <col min="4" max="4" width="103.44140625" style="12" customWidth="1"/>
    <col min="5" max="16384" width="8.88671875" style="12"/>
  </cols>
  <sheetData>
    <row r="1" spans="1:4" ht="21">
      <c r="A1" s="17" t="s">
        <v>3</v>
      </c>
      <c r="B1" s="17"/>
      <c r="D1" s="17"/>
    </row>
    <row r="2" spans="1:4">
      <c r="A2" s="18" t="s">
        <v>4</v>
      </c>
      <c r="B2" s="19" t="s">
        <v>35</v>
      </c>
      <c r="D2" s="19"/>
    </row>
    <row r="3" spans="1:4">
      <c r="A3" s="1" t="s">
        <v>6</v>
      </c>
      <c r="B3" t="s">
        <v>190</v>
      </c>
    </row>
    <row r="4" spans="1:4">
      <c r="A4" s="18" t="s">
        <v>7</v>
      </c>
      <c r="B4" s="12" t="s">
        <v>36</v>
      </c>
    </row>
    <row r="5" spans="1:4">
      <c r="A5" s="18"/>
    </row>
    <row r="6" spans="1:4">
      <c r="A6" s="18" t="s">
        <v>0</v>
      </c>
      <c r="B6" s="18" t="s">
        <v>34</v>
      </c>
      <c r="C6" s="18" t="s">
        <v>37</v>
      </c>
      <c r="D6" s="18" t="s">
        <v>38</v>
      </c>
    </row>
    <row r="7" spans="1:4">
      <c r="A7" s="12">
        <v>1</v>
      </c>
      <c r="B7" s="13">
        <v>0</v>
      </c>
      <c r="D7" s="13"/>
    </row>
    <row r="8" spans="1:4">
      <c r="A8" s="12">
        <v>2</v>
      </c>
      <c r="B8" s="13">
        <v>0</v>
      </c>
      <c r="D8" s="13"/>
    </row>
    <row r="9" spans="1:4">
      <c r="A9" s="12">
        <v>3</v>
      </c>
      <c r="B9" s="13">
        <v>0</v>
      </c>
      <c r="D9" s="13"/>
    </row>
    <row r="10" spans="1:4">
      <c r="A10" s="12">
        <v>5</v>
      </c>
      <c r="B10" s="13">
        <v>0</v>
      </c>
      <c r="D10" s="13"/>
    </row>
    <row r="11" spans="1:4">
      <c r="A11" s="12">
        <v>6</v>
      </c>
      <c r="B11" s="13">
        <v>0</v>
      </c>
      <c r="D11" s="13"/>
    </row>
    <row r="12" spans="1:4">
      <c r="A12" s="12">
        <v>7</v>
      </c>
      <c r="B12" s="13">
        <v>0</v>
      </c>
      <c r="D12" s="13"/>
    </row>
    <row r="13" spans="1:4">
      <c r="A13" s="12">
        <v>8</v>
      </c>
      <c r="B13" s="13">
        <v>0</v>
      </c>
      <c r="D13" s="13"/>
    </row>
    <row r="14" spans="1:4">
      <c r="A14" s="12">
        <v>9</v>
      </c>
      <c r="B14" s="13">
        <v>0</v>
      </c>
      <c r="D14" s="13"/>
    </row>
    <row r="15" spans="1:4">
      <c r="A15" s="12">
        <v>10</v>
      </c>
      <c r="B15" s="13">
        <v>0</v>
      </c>
      <c r="D15" s="13"/>
    </row>
    <row r="16" spans="1:4">
      <c r="A16" s="12">
        <v>11</v>
      </c>
      <c r="B16" s="13">
        <v>0</v>
      </c>
      <c r="D16" s="13"/>
    </row>
    <row r="17" spans="1:4">
      <c r="A17" s="12">
        <v>12</v>
      </c>
      <c r="B17" s="13">
        <v>0</v>
      </c>
      <c r="D17" s="13"/>
    </row>
    <row r="18" spans="1:4">
      <c r="A18" s="12">
        <v>13</v>
      </c>
      <c r="B18" s="13">
        <v>0</v>
      </c>
      <c r="D18" s="13"/>
    </row>
    <row r="19" spans="1:4">
      <c r="A19" s="12">
        <v>14</v>
      </c>
      <c r="B19" s="13">
        <v>0</v>
      </c>
      <c r="D19" s="13"/>
    </row>
    <row r="20" spans="1:4">
      <c r="A20" s="12">
        <v>15</v>
      </c>
      <c r="B20" s="13">
        <v>0</v>
      </c>
      <c r="D20" s="13"/>
    </row>
    <row r="21" spans="1:4">
      <c r="A21" s="12">
        <v>16</v>
      </c>
      <c r="B21" s="13">
        <v>0</v>
      </c>
      <c r="D21" s="13"/>
    </row>
    <row r="22" spans="1:4">
      <c r="A22" s="12">
        <v>17</v>
      </c>
      <c r="B22" s="13">
        <v>0</v>
      </c>
      <c r="D22" s="13"/>
    </row>
    <row r="23" spans="1:4">
      <c r="A23" s="12">
        <v>18</v>
      </c>
      <c r="B23" s="13">
        <v>0</v>
      </c>
      <c r="D23" s="13"/>
    </row>
    <row r="24" spans="1:4">
      <c r="A24" s="12">
        <v>19</v>
      </c>
      <c r="B24" s="13">
        <v>0</v>
      </c>
      <c r="D24" s="13"/>
    </row>
    <row r="25" spans="1:4">
      <c r="A25" s="12">
        <v>20</v>
      </c>
      <c r="B25" s="13">
        <v>0</v>
      </c>
      <c r="D25" s="13"/>
    </row>
    <row r="26" spans="1:4">
      <c r="A26" s="12">
        <v>21</v>
      </c>
      <c r="B26" s="13">
        <v>0</v>
      </c>
      <c r="D26" s="13"/>
    </row>
    <row r="27" spans="1:4">
      <c r="A27" s="12">
        <v>22</v>
      </c>
      <c r="B27" s="13">
        <v>0</v>
      </c>
      <c r="D27" s="13"/>
    </row>
    <row r="28" spans="1:4">
      <c r="A28" s="12">
        <v>23</v>
      </c>
      <c r="B28" s="13">
        <v>0</v>
      </c>
      <c r="D28" s="13"/>
    </row>
    <row r="29" spans="1:4">
      <c r="A29" s="12">
        <v>24</v>
      </c>
      <c r="B29" s="13">
        <v>0</v>
      </c>
      <c r="D29" s="13"/>
    </row>
    <row r="30" spans="1:4">
      <c r="A30" s="12">
        <v>25</v>
      </c>
      <c r="B30" s="13">
        <v>0</v>
      </c>
      <c r="D30" s="13"/>
    </row>
    <row r="31" spans="1:4">
      <c r="A31" s="12">
        <v>26</v>
      </c>
      <c r="B31" s="13">
        <v>0</v>
      </c>
      <c r="D31" s="13"/>
    </row>
    <row r="32" spans="1:4">
      <c r="A32" s="12">
        <v>27</v>
      </c>
      <c r="B32" s="13">
        <v>0</v>
      </c>
      <c r="D32" s="13"/>
    </row>
    <row r="33" spans="1:4">
      <c r="A33" s="12">
        <v>28</v>
      </c>
      <c r="B33" s="13">
        <v>0</v>
      </c>
      <c r="D33" s="13"/>
    </row>
    <row r="34" spans="1:4">
      <c r="A34" s="12">
        <v>29</v>
      </c>
      <c r="B34" s="13">
        <v>0</v>
      </c>
      <c r="D34" s="13"/>
    </row>
    <row r="35" spans="1:4">
      <c r="A35" s="12">
        <v>30</v>
      </c>
      <c r="B35" s="13">
        <v>0</v>
      </c>
      <c r="D35" s="13"/>
    </row>
    <row r="36" spans="1:4">
      <c r="A36" s="12">
        <v>31</v>
      </c>
      <c r="B36" s="13">
        <v>0</v>
      </c>
      <c r="D36" s="13"/>
    </row>
    <row r="37" spans="1:4">
      <c r="A37" s="12">
        <v>32</v>
      </c>
      <c r="B37" s="13">
        <v>0</v>
      </c>
      <c r="D37" s="13"/>
    </row>
    <row r="38" spans="1:4">
      <c r="A38" s="12">
        <v>33</v>
      </c>
      <c r="B38" s="13">
        <v>0</v>
      </c>
      <c r="D38" s="13"/>
    </row>
    <row r="39" spans="1:4">
      <c r="A39" s="12">
        <v>35</v>
      </c>
      <c r="B39" s="13">
        <v>0</v>
      </c>
      <c r="D39" s="13"/>
    </row>
    <row r="40" spans="1:4">
      <c r="A40" s="12">
        <v>36</v>
      </c>
      <c r="B40" s="13">
        <v>0</v>
      </c>
      <c r="D40" s="13"/>
    </row>
    <row r="41" spans="1:4">
      <c r="A41" s="12">
        <v>37</v>
      </c>
      <c r="B41" s="13">
        <v>0</v>
      </c>
      <c r="D41" s="13"/>
    </row>
    <row r="42" spans="1:4">
      <c r="A42" s="12">
        <v>38</v>
      </c>
      <c r="B42" s="13">
        <v>0</v>
      </c>
      <c r="D42" s="13"/>
    </row>
    <row r="43" spans="1:4">
      <c r="A43" s="12">
        <v>39</v>
      </c>
      <c r="B43" s="13">
        <v>0</v>
      </c>
      <c r="D43" s="13"/>
    </row>
    <row r="44" spans="1:4">
      <c r="A44" s="12">
        <v>41</v>
      </c>
      <c r="B44" s="13">
        <v>0</v>
      </c>
      <c r="D44" s="13"/>
    </row>
    <row r="45" spans="1:4">
      <c r="A45" s="12">
        <v>42</v>
      </c>
      <c r="B45" s="13">
        <v>0</v>
      </c>
      <c r="D45" s="13"/>
    </row>
    <row r="46" spans="1:4">
      <c r="A46" s="12">
        <v>43</v>
      </c>
      <c r="B46" s="13">
        <v>0</v>
      </c>
      <c r="D46" s="13"/>
    </row>
    <row r="47" spans="1:4">
      <c r="A47" s="12">
        <v>45</v>
      </c>
      <c r="B47" s="13">
        <v>0</v>
      </c>
      <c r="D47" s="13"/>
    </row>
    <row r="48" spans="1:4">
      <c r="A48" s="12">
        <v>46</v>
      </c>
      <c r="B48" s="13">
        <v>0</v>
      </c>
      <c r="C48" s="12" t="s">
        <v>279</v>
      </c>
      <c r="D48" s="13"/>
    </row>
    <row r="49" spans="1:4">
      <c r="A49" s="12">
        <v>47</v>
      </c>
      <c r="B49" s="13">
        <v>0.5</v>
      </c>
      <c r="C49" s="12" t="s">
        <v>189</v>
      </c>
      <c r="D49" s="13"/>
    </row>
    <row r="50" spans="1:4">
      <c r="A50" s="12">
        <v>49</v>
      </c>
      <c r="B50" s="13">
        <v>0.2</v>
      </c>
      <c r="C50" s="12" t="s">
        <v>126</v>
      </c>
      <c r="D50" s="13"/>
    </row>
    <row r="51" spans="1:4">
      <c r="A51" s="12">
        <v>50</v>
      </c>
      <c r="B51" s="13">
        <v>0</v>
      </c>
      <c r="D51" s="13"/>
    </row>
    <row r="52" spans="1:4">
      <c r="A52" s="12">
        <v>51</v>
      </c>
      <c r="B52" s="13">
        <v>1</v>
      </c>
      <c r="D52" s="13"/>
    </row>
    <row r="53" spans="1:4">
      <c r="A53" s="12">
        <v>52</v>
      </c>
      <c r="B53" s="13">
        <v>0</v>
      </c>
      <c r="D53" s="13"/>
    </row>
    <row r="54" spans="1:4">
      <c r="A54" s="12">
        <v>53</v>
      </c>
      <c r="B54" s="13">
        <v>0</v>
      </c>
      <c r="D54" s="13"/>
    </row>
    <row r="55" spans="1:4" ht="51">
      <c r="A55" s="12">
        <v>55</v>
      </c>
      <c r="B55" s="13">
        <v>0.9</v>
      </c>
      <c r="C55" s="14" t="s">
        <v>41</v>
      </c>
      <c r="D55" s="15" t="s">
        <v>39</v>
      </c>
    </row>
    <row r="56" spans="1:4" ht="40.799999999999997">
      <c r="A56" s="12">
        <v>56</v>
      </c>
      <c r="B56" s="13">
        <v>0.8</v>
      </c>
      <c r="C56" s="14" t="s">
        <v>42</v>
      </c>
      <c r="D56" s="16" t="s">
        <v>40</v>
      </c>
    </row>
    <row r="57" spans="1:4">
      <c r="A57" s="12">
        <v>58</v>
      </c>
      <c r="B57" s="13">
        <v>0</v>
      </c>
      <c r="D57" s="13"/>
    </row>
    <row r="58" spans="1:4">
      <c r="A58" s="12">
        <v>59</v>
      </c>
      <c r="B58" s="13">
        <v>0</v>
      </c>
      <c r="D58" s="13"/>
    </row>
    <row r="59" spans="1:4">
      <c r="A59" s="12">
        <v>60</v>
      </c>
      <c r="B59" s="13">
        <v>0</v>
      </c>
      <c r="D59" s="13"/>
    </row>
    <row r="60" spans="1:4">
      <c r="A60" s="12">
        <v>61</v>
      </c>
      <c r="B60" s="13">
        <v>0</v>
      </c>
      <c r="D60" s="13"/>
    </row>
    <row r="61" spans="1:4">
      <c r="A61" s="12">
        <v>62</v>
      </c>
      <c r="B61" s="13">
        <v>0</v>
      </c>
      <c r="D61" s="13"/>
    </row>
    <row r="62" spans="1:4">
      <c r="A62" s="12">
        <v>63</v>
      </c>
      <c r="B62" s="13">
        <v>0</v>
      </c>
      <c r="D62" s="13"/>
    </row>
    <row r="63" spans="1:4">
      <c r="A63" s="12">
        <v>64</v>
      </c>
      <c r="B63" s="13">
        <v>0</v>
      </c>
      <c r="D63" s="13"/>
    </row>
    <row r="64" spans="1:4">
      <c r="A64" s="12">
        <v>65</v>
      </c>
      <c r="B64" s="13">
        <v>0</v>
      </c>
      <c r="D64" s="13"/>
    </row>
    <row r="65" spans="1:4">
      <c r="A65" s="12">
        <v>66</v>
      </c>
      <c r="B65" s="13">
        <v>0</v>
      </c>
      <c r="D65" s="13"/>
    </row>
    <row r="66" spans="1:4">
      <c r="A66" s="12">
        <v>68</v>
      </c>
      <c r="B66" s="13">
        <v>0</v>
      </c>
      <c r="D66" s="13"/>
    </row>
    <row r="67" spans="1:4">
      <c r="A67" s="12">
        <v>69</v>
      </c>
      <c r="B67" s="13">
        <v>0</v>
      </c>
      <c r="D67" s="13"/>
    </row>
    <row r="68" spans="1:4">
      <c r="A68" s="12">
        <v>70</v>
      </c>
      <c r="B68" s="13">
        <v>0</v>
      </c>
      <c r="D68" s="13"/>
    </row>
    <row r="69" spans="1:4">
      <c r="A69" s="12">
        <v>71</v>
      </c>
      <c r="B69" s="13">
        <v>0</v>
      </c>
      <c r="D69" s="13"/>
    </row>
    <row r="70" spans="1:4">
      <c r="A70" s="12">
        <v>72</v>
      </c>
      <c r="B70" s="13">
        <v>0</v>
      </c>
      <c r="D70" s="13"/>
    </row>
    <row r="71" spans="1:4">
      <c r="A71" s="12">
        <v>73</v>
      </c>
      <c r="B71" s="13">
        <v>0</v>
      </c>
      <c r="D71" s="13"/>
    </row>
    <row r="72" spans="1:4">
      <c r="A72" s="12">
        <v>74</v>
      </c>
      <c r="B72" s="13">
        <v>0</v>
      </c>
      <c r="D72" s="13"/>
    </row>
    <row r="73" spans="1:4">
      <c r="A73" s="12">
        <v>75</v>
      </c>
      <c r="B73" s="13">
        <v>0</v>
      </c>
      <c r="D73" s="13"/>
    </row>
    <row r="74" spans="1:4">
      <c r="A74" s="12">
        <v>77</v>
      </c>
      <c r="B74" s="13">
        <v>0</v>
      </c>
      <c r="D74" s="13"/>
    </row>
    <row r="75" spans="1:4">
      <c r="A75" s="12">
        <v>78</v>
      </c>
      <c r="B75" s="13">
        <v>0</v>
      </c>
      <c r="D75" s="13"/>
    </row>
    <row r="76" spans="1:4">
      <c r="A76" s="12">
        <v>79</v>
      </c>
      <c r="B76" s="13">
        <v>0</v>
      </c>
      <c r="D76" s="13"/>
    </row>
    <row r="77" spans="1:4">
      <c r="A77" s="12">
        <v>80</v>
      </c>
      <c r="B77" s="13">
        <v>0</v>
      </c>
      <c r="D77" s="13"/>
    </row>
    <row r="78" spans="1:4">
      <c r="A78" s="12">
        <v>81</v>
      </c>
      <c r="B78" s="13">
        <v>0</v>
      </c>
      <c r="D78" s="13"/>
    </row>
    <row r="79" spans="1:4">
      <c r="A79" s="12">
        <v>82</v>
      </c>
      <c r="B79" s="13">
        <v>0</v>
      </c>
      <c r="D79" s="13"/>
    </row>
    <row r="80" spans="1:4">
      <c r="A80" s="12">
        <v>84</v>
      </c>
      <c r="B80" s="13">
        <v>0</v>
      </c>
      <c r="D80" s="13"/>
    </row>
    <row r="81" spans="1:4">
      <c r="A81" s="12">
        <v>85</v>
      </c>
      <c r="B81" s="13">
        <v>0.6</v>
      </c>
      <c r="C81" s="12" t="s">
        <v>125</v>
      </c>
      <c r="D81" s="13"/>
    </row>
    <row r="82" spans="1:4">
      <c r="A82" s="12">
        <v>86</v>
      </c>
      <c r="B82" s="13">
        <v>0</v>
      </c>
      <c r="D82" s="13"/>
    </row>
    <row r="83" spans="1:4">
      <c r="A83" s="12">
        <v>87</v>
      </c>
      <c r="B83" s="13">
        <v>0</v>
      </c>
      <c r="D83" s="13"/>
    </row>
    <row r="84" spans="1:4">
      <c r="A84" s="12">
        <v>88</v>
      </c>
      <c r="B84" s="13">
        <v>0</v>
      </c>
      <c r="D84" s="13"/>
    </row>
    <row r="85" spans="1:4">
      <c r="A85" s="12">
        <v>90</v>
      </c>
      <c r="B85" s="13">
        <v>1</v>
      </c>
      <c r="D85" s="13"/>
    </row>
    <row r="86" spans="1:4">
      <c r="A86" s="12">
        <v>91</v>
      </c>
      <c r="B86" s="13">
        <v>1</v>
      </c>
      <c r="D86" s="13"/>
    </row>
    <row r="87" spans="1:4">
      <c r="A87" s="12">
        <v>92</v>
      </c>
      <c r="B87" s="13">
        <v>1</v>
      </c>
      <c r="D87" s="9" t="s">
        <v>45</v>
      </c>
    </row>
    <row r="88" spans="1:4" ht="30.6">
      <c r="A88" s="12">
        <v>93</v>
      </c>
      <c r="B88" s="13">
        <v>0.9</v>
      </c>
      <c r="C88" s="12" t="s">
        <v>44</v>
      </c>
      <c r="D88" s="10" t="s">
        <v>43</v>
      </c>
    </row>
    <row r="89" spans="1:4">
      <c r="A89" s="12">
        <v>94</v>
      </c>
      <c r="B89" s="13">
        <v>0</v>
      </c>
      <c r="D89" s="13"/>
    </row>
    <row r="90" spans="1:4">
      <c r="A90" s="12">
        <v>95</v>
      </c>
      <c r="B90" s="13">
        <v>0.6</v>
      </c>
      <c r="C90" s="12" t="s">
        <v>124</v>
      </c>
      <c r="D90" s="13"/>
    </row>
    <row r="91" spans="1:4">
      <c r="A91" s="12">
        <v>96</v>
      </c>
      <c r="B91" s="13">
        <v>0.6</v>
      </c>
      <c r="C91" s="12" t="s">
        <v>123</v>
      </c>
      <c r="D91" s="13"/>
    </row>
    <row r="92" spans="1:4">
      <c r="A92" s="12">
        <v>97</v>
      </c>
      <c r="B92" s="13">
        <v>0</v>
      </c>
      <c r="D92" s="13"/>
    </row>
    <row r="93" spans="1:4">
      <c r="A93" s="12">
        <v>98</v>
      </c>
      <c r="B93" s="13">
        <v>0</v>
      </c>
      <c r="D93" s="13"/>
    </row>
    <row r="94" spans="1:4">
      <c r="A94" s="12">
        <v>99</v>
      </c>
      <c r="B94" s="13">
        <v>0</v>
      </c>
      <c r="D94" s="13"/>
    </row>
  </sheetData>
  <hyperlinks>
    <hyperlink ref="B2" r:id="rId1" xr:uid="{B99704A2-6EA7-407A-9464-9B4953013D25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B821-1E18-48C0-BBF8-65C6522C846E}">
  <dimension ref="A1:C94"/>
  <sheetViews>
    <sheetView workbookViewId="0">
      <selection activeCell="G14" sqref="G13:G14"/>
    </sheetView>
  </sheetViews>
  <sheetFormatPr defaultRowHeight="14.4"/>
  <sheetData>
    <row r="1" spans="1:3" ht="21">
      <c r="A1" s="2" t="s">
        <v>3</v>
      </c>
    </row>
    <row r="2" spans="1:3">
      <c r="A2" s="1" t="s">
        <v>4</v>
      </c>
      <c r="B2" t="s">
        <v>5</v>
      </c>
    </row>
    <row r="3" spans="1:3">
      <c r="A3" s="1" t="s">
        <v>6</v>
      </c>
      <c r="B3" t="s">
        <v>525</v>
      </c>
    </row>
    <row r="4" spans="1:3">
      <c r="A4" s="1" t="s">
        <v>7</v>
      </c>
      <c r="B4" t="s">
        <v>8</v>
      </c>
    </row>
    <row r="6" spans="1:3">
      <c r="A6" s="1" t="s">
        <v>0</v>
      </c>
      <c r="B6" s="1" t="s">
        <v>1</v>
      </c>
      <c r="C6" s="1" t="s">
        <v>2</v>
      </c>
    </row>
    <row r="7" spans="1:3">
      <c r="A7">
        <v>1</v>
      </c>
      <c r="B7" s="3">
        <v>5.1169600000000003E-2</v>
      </c>
      <c r="C7">
        <v>228</v>
      </c>
    </row>
    <row r="8" spans="1:3">
      <c r="A8">
        <v>2</v>
      </c>
      <c r="B8" s="3">
        <v>9.42577E-2</v>
      </c>
      <c r="C8">
        <v>38</v>
      </c>
    </row>
    <row r="9" spans="1:3">
      <c r="A9">
        <v>3</v>
      </c>
      <c r="B9" s="3">
        <v>9.42577E-2</v>
      </c>
      <c r="C9">
        <v>4</v>
      </c>
    </row>
    <row r="10" spans="1:3">
      <c r="A10">
        <v>5</v>
      </c>
      <c r="B10" s="3">
        <v>9.42577E-2</v>
      </c>
      <c r="C10">
        <v>31</v>
      </c>
    </row>
    <row r="11" spans="1:3">
      <c r="A11">
        <v>6</v>
      </c>
      <c r="B11" s="3">
        <v>9.42577E-2</v>
      </c>
      <c r="C11">
        <v>3</v>
      </c>
    </row>
    <row r="12" spans="1:3">
      <c r="A12">
        <v>7</v>
      </c>
      <c r="B12" s="3">
        <v>9.42577E-2</v>
      </c>
      <c r="C12">
        <v>4</v>
      </c>
    </row>
    <row r="13" spans="1:3">
      <c r="A13">
        <v>8</v>
      </c>
      <c r="B13" s="3">
        <v>9.42577E-2</v>
      </c>
      <c r="C13">
        <v>11</v>
      </c>
    </row>
    <row r="14" spans="1:3">
      <c r="A14">
        <v>9</v>
      </c>
      <c r="B14" s="3">
        <v>0.112465</v>
      </c>
      <c r="C14">
        <v>0</v>
      </c>
    </row>
    <row r="15" spans="1:3">
      <c r="A15">
        <v>10</v>
      </c>
      <c r="B15" s="3">
        <v>0.1039326</v>
      </c>
      <c r="C15">
        <v>178</v>
      </c>
    </row>
    <row r="16" spans="1:3">
      <c r="A16">
        <v>11</v>
      </c>
      <c r="B16" s="3">
        <v>9.42577E-2</v>
      </c>
      <c r="C16">
        <v>23</v>
      </c>
    </row>
    <row r="17" spans="1:3">
      <c r="A17">
        <v>12</v>
      </c>
      <c r="B17" s="3">
        <v>9.42577E-2</v>
      </c>
      <c r="C17">
        <v>3</v>
      </c>
    </row>
    <row r="18" spans="1:3">
      <c r="A18">
        <v>13</v>
      </c>
      <c r="B18" s="3">
        <v>9.42577E-2</v>
      </c>
      <c r="C18">
        <v>40</v>
      </c>
    </row>
    <row r="19" spans="1:3">
      <c r="A19">
        <v>14</v>
      </c>
      <c r="B19" s="3">
        <v>9.42577E-2</v>
      </c>
      <c r="C19">
        <v>41</v>
      </c>
    </row>
    <row r="20" spans="1:3">
      <c r="A20">
        <v>15</v>
      </c>
      <c r="B20" s="3">
        <v>9.42577E-2</v>
      </c>
      <c r="C20">
        <v>11</v>
      </c>
    </row>
    <row r="21" spans="1:3">
      <c r="A21">
        <v>16</v>
      </c>
      <c r="B21" s="3">
        <v>9.42577E-2</v>
      </c>
      <c r="C21">
        <v>54</v>
      </c>
    </row>
    <row r="22" spans="1:3">
      <c r="A22">
        <v>17</v>
      </c>
      <c r="B22" s="3">
        <v>9.42577E-2</v>
      </c>
      <c r="C22">
        <v>28</v>
      </c>
    </row>
    <row r="23" spans="1:3">
      <c r="A23">
        <v>18</v>
      </c>
      <c r="B23" s="3">
        <v>9.42577E-2</v>
      </c>
      <c r="C23">
        <v>22</v>
      </c>
    </row>
    <row r="24" spans="1:3">
      <c r="A24">
        <v>19</v>
      </c>
      <c r="B24" s="3">
        <v>9.42577E-2</v>
      </c>
      <c r="C24">
        <v>10</v>
      </c>
    </row>
    <row r="25" spans="1:3">
      <c r="A25">
        <v>20</v>
      </c>
      <c r="B25" s="3">
        <v>9.42577E-2</v>
      </c>
      <c r="C25">
        <v>45</v>
      </c>
    </row>
    <row r="26" spans="1:3">
      <c r="A26">
        <v>21</v>
      </c>
      <c r="B26" s="3">
        <v>9.42577E-2</v>
      </c>
      <c r="C26">
        <v>25</v>
      </c>
    </row>
    <row r="27" spans="1:3">
      <c r="A27">
        <v>22</v>
      </c>
      <c r="B27" s="3">
        <v>0.10515869999999999</v>
      </c>
      <c r="C27">
        <v>126</v>
      </c>
    </row>
    <row r="28" spans="1:3">
      <c r="A28">
        <v>23</v>
      </c>
      <c r="B28" s="3">
        <v>9.42577E-2</v>
      </c>
      <c r="C28">
        <v>92</v>
      </c>
    </row>
    <row r="29" spans="1:3">
      <c r="A29">
        <v>24</v>
      </c>
      <c r="B29" s="3">
        <v>9.42577E-2</v>
      </c>
      <c r="C29">
        <v>93</v>
      </c>
    </row>
    <row r="30" spans="1:3">
      <c r="A30">
        <v>25</v>
      </c>
      <c r="B30" s="3">
        <v>0.11150649999999999</v>
      </c>
      <c r="C30">
        <v>281</v>
      </c>
    </row>
    <row r="31" spans="1:3">
      <c r="A31">
        <v>26</v>
      </c>
      <c r="B31" s="3">
        <v>9.42577E-2</v>
      </c>
      <c r="C31">
        <v>91</v>
      </c>
    </row>
    <row r="32" spans="1:3">
      <c r="A32">
        <v>27</v>
      </c>
      <c r="B32" s="3">
        <v>7.9365099999999994E-2</v>
      </c>
      <c r="C32">
        <v>105</v>
      </c>
    </row>
    <row r="33" spans="1:3">
      <c r="A33">
        <v>28</v>
      </c>
      <c r="B33" s="3">
        <v>7.2425799999999999E-2</v>
      </c>
      <c r="C33">
        <v>191</v>
      </c>
    </row>
    <row r="34" spans="1:3">
      <c r="A34">
        <v>29</v>
      </c>
      <c r="B34" s="3">
        <v>0.1117353</v>
      </c>
      <c r="C34">
        <v>267</v>
      </c>
    </row>
    <row r="35" spans="1:3">
      <c r="A35">
        <v>30</v>
      </c>
      <c r="B35" s="3">
        <v>9.42577E-2</v>
      </c>
      <c r="C35">
        <v>44</v>
      </c>
    </row>
    <row r="36" spans="1:3">
      <c r="A36">
        <v>31</v>
      </c>
      <c r="B36" s="3">
        <v>9.42577E-2</v>
      </c>
      <c r="C36">
        <v>66</v>
      </c>
    </row>
    <row r="37" spans="1:3">
      <c r="A37">
        <v>32</v>
      </c>
      <c r="B37" s="3">
        <v>9.42577E-2</v>
      </c>
      <c r="C37">
        <v>86</v>
      </c>
    </row>
    <row r="38" spans="1:3">
      <c r="A38">
        <v>33</v>
      </c>
      <c r="B38" s="3">
        <v>9.42577E-2</v>
      </c>
      <c r="C38">
        <v>67</v>
      </c>
    </row>
    <row r="39" spans="1:3">
      <c r="A39">
        <v>35</v>
      </c>
      <c r="B39" s="3">
        <v>9.42577E-2</v>
      </c>
      <c r="C39">
        <v>89</v>
      </c>
    </row>
    <row r="40" spans="1:3">
      <c r="A40">
        <v>36</v>
      </c>
      <c r="B40" s="3">
        <v>9.42577E-2</v>
      </c>
      <c r="C40">
        <v>23</v>
      </c>
    </row>
    <row r="41" spans="1:3">
      <c r="A41">
        <v>37</v>
      </c>
      <c r="B41" s="3">
        <v>9.42577E-2</v>
      </c>
      <c r="C41">
        <v>10</v>
      </c>
    </row>
    <row r="42" spans="1:3">
      <c r="A42">
        <v>38</v>
      </c>
      <c r="B42" s="3">
        <v>9.42577E-2</v>
      </c>
      <c r="C42">
        <v>40</v>
      </c>
    </row>
    <row r="43" spans="1:3">
      <c r="A43">
        <v>39</v>
      </c>
      <c r="B43" s="3">
        <v>9.42577E-2</v>
      </c>
      <c r="C43">
        <v>5</v>
      </c>
    </row>
    <row r="44" spans="1:3">
      <c r="A44">
        <v>41</v>
      </c>
      <c r="B44" s="3">
        <v>6.5821299999999999E-2</v>
      </c>
      <c r="C44">
        <v>276</v>
      </c>
    </row>
    <row r="45" spans="1:3">
      <c r="A45">
        <v>42</v>
      </c>
      <c r="B45" s="3">
        <v>9.42577E-2</v>
      </c>
      <c r="C45">
        <v>57</v>
      </c>
    </row>
    <row r="46" spans="1:3">
      <c r="A46">
        <v>43</v>
      </c>
      <c r="B46" s="3">
        <v>8.1699300000000002E-2</v>
      </c>
      <c r="C46">
        <v>306</v>
      </c>
    </row>
    <row r="47" spans="1:3">
      <c r="A47">
        <v>45</v>
      </c>
      <c r="B47" s="3">
        <v>8.3333299999999999E-2</v>
      </c>
      <c r="C47">
        <v>139</v>
      </c>
    </row>
    <row r="48" spans="1:3">
      <c r="A48">
        <v>46</v>
      </c>
      <c r="B48" s="3">
        <v>7.3737399999999995E-2</v>
      </c>
      <c r="C48">
        <v>165</v>
      </c>
    </row>
    <row r="49" spans="1:3">
      <c r="A49">
        <v>47</v>
      </c>
      <c r="B49" s="3">
        <v>0.1082844</v>
      </c>
      <c r="C49">
        <v>511</v>
      </c>
    </row>
    <row r="50" spans="1:3">
      <c r="A50">
        <v>49</v>
      </c>
      <c r="B50" s="3">
        <v>7.5781200000000007E-2</v>
      </c>
      <c r="C50">
        <v>320</v>
      </c>
    </row>
    <row r="51" spans="1:3">
      <c r="A51">
        <v>50</v>
      </c>
      <c r="B51" s="3">
        <v>9.42577E-2</v>
      </c>
      <c r="C51">
        <v>10</v>
      </c>
    </row>
    <row r="52" spans="1:3">
      <c r="A52">
        <v>51</v>
      </c>
      <c r="B52" s="3">
        <v>9.42577E-2</v>
      </c>
      <c r="C52">
        <v>16</v>
      </c>
    </row>
    <row r="53" spans="1:3">
      <c r="A53">
        <v>52</v>
      </c>
      <c r="B53" s="3">
        <v>9.42577E-2</v>
      </c>
      <c r="C53">
        <v>45</v>
      </c>
    </row>
    <row r="54" spans="1:3">
      <c r="A54">
        <v>53</v>
      </c>
      <c r="B54" s="3">
        <v>9.42577E-2</v>
      </c>
      <c r="C54">
        <v>67</v>
      </c>
    </row>
    <row r="55" spans="1:3">
      <c r="A55">
        <v>55</v>
      </c>
      <c r="B55" s="3">
        <v>9.42577E-2</v>
      </c>
      <c r="C55">
        <v>56</v>
      </c>
    </row>
    <row r="56" spans="1:3">
      <c r="A56">
        <v>56</v>
      </c>
      <c r="B56" s="3">
        <v>7.4444399999999994E-2</v>
      </c>
      <c r="C56">
        <v>150</v>
      </c>
    </row>
    <row r="57" spans="1:3">
      <c r="A57">
        <v>58</v>
      </c>
      <c r="B57" s="3">
        <v>9.42577E-2</v>
      </c>
      <c r="C57">
        <v>24</v>
      </c>
    </row>
    <row r="58" spans="1:3">
      <c r="A58">
        <v>59</v>
      </c>
      <c r="B58" s="3">
        <v>9.42577E-2</v>
      </c>
      <c r="C58">
        <v>9</v>
      </c>
    </row>
    <row r="59" spans="1:3">
      <c r="A59">
        <v>60</v>
      </c>
      <c r="B59" s="3">
        <v>9.42577E-2</v>
      </c>
      <c r="C59">
        <v>7</v>
      </c>
    </row>
    <row r="60" spans="1:3">
      <c r="A60">
        <v>61</v>
      </c>
      <c r="B60" s="3">
        <v>9.42577E-2</v>
      </c>
      <c r="C60">
        <v>48</v>
      </c>
    </row>
    <row r="61" spans="1:3">
      <c r="A61">
        <v>62</v>
      </c>
      <c r="B61" s="3">
        <v>9.42577E-2</v>
      </c>
      <c r="C61">
        <v>94</v>
      </c>
    </row>
    <row r="62" spans="1:3">
      <c r="A62">
        <v>63</v>
      </c>
      <c r="B62" s="3">
        <v>9.42577E-2</v>
      </c>
      <c r="C62">
        <v>14</v>
      </c>
    </row>
    <row r="63" spans="1:3">
      <c r="A63">
        <v>64</v>
      </c>
      <c r="B63" s="3">
        <v>0.11601309999999999</v>
      </c>
      <c r="C63">
        <v>102</v>
      </c>
    </row>
    <row r="64" spans="1:3">
      <c r="A64">
        <v>65</v>
      </c>
      <c r="B64" s="3">
        <v>9.42577E-2</v>
      </c>
      <c r="C64">
        <v>56</v>
      </c>
    </row>
    <row r="65" spans="1:3">
      <c r="A65">
        <v>66</v>
      </c>
      <c r="B65" s="3">
        <v>9.42577E-2</v>
      </c>
      <c r="C65">
        <v>39</v>
      </c>
    </row>
    <row r="66" spans="1:3">
      <c r="A66">
        <v>68</v>
      </c>
      <c r="B66" s="3">
        <v>9.42577E-2</v>
      </c>
      <c r="C66">
        <v>66</v>
      </c>
    </row>
    <row r="67" spans="1:3">
      <c r="A67">
        <v>69</v>
      </c>
      <c r="B67" s="3">
        <v>9.42577E-2</v>
      </c>
      <c r="C67">
        <v>91</v>
      </c>
    </row>
    <row r="68" spans="1:3">
      <c r="A68">
        <v>70</v>
      </c>
      <c r="B68" s="3">
        <v>9.42577E-2</v>
      </c>
      <c r="C68">
        <v>7</v>
      </c>
    </row>
    <row r="69" spans="1:3">
      <c r="A69">
        <v>71</v>
      </c>
      <c r="B69" s="3">
        <v>9.42577E-2</v>
      </c>
      <c r="C69">
        <v>88</v>
      </c>
    </row>
    <row r="70" spans="1:3">
      <c r="A70">
        <v>72</v>
      </c>
      <c r="B70" s="3">
        <v>9.42577E-2</v>
      </c>
      <c r="C70">
        <v>30</v>
      </c>
    </row>
    <row r="71" spans="1:3">
      <c r="A71">
        <v>73</v>
      </c>
      <c r="B71" s="3">
        <v>9.42577E-2</v>
      </c>
      <c r="C71">
        <v>40</v>
      </c>
    </row>
    <row r="72" spans="1:3">
      <c r="A72">
        <v>74</v>
      </c>
      <c r="B72" s="3">
        <v>9.42577E-2</v>
      </c>
      <c r="C72">
        <v>32</v>
      </c>
    </row>
    <row r="73" spans="1:3">
      <c r="A73">
        <v>75</v>
      </c>
      <c r="B73" s="3">
        <v>9.42577E-2</v>
      </c>
      <c r="C73">
        <v>10</v>
      </c>
    </row>
    <row r="74" spans="1:3">
      <c r="A74">
        <v>77</v>
      </c>
      <c r="B74" s="3">
        <v>9.42577E-2</v>
      </c>
      <c r="C74">
        <v>2</v>
      </c>
    </row>
    <row r="75" spans="1:3">
      <c r="A75">
        <v>78</v>
      </c>
      <c r="B75" s="3">
        <v>9.42577E-2</v>
      </c>
      <c r="C75">
        <v>11</v>
      </c>
    </row>
    <row r="76" spans="1:3">
      <c r="A76">
        <v>79</v>
      </c>
      <c r="B76" s="3">
        <v>9.42577E-2</v>
      </c>
      <c r="C76">
        <v>16</v>
      </c>
    </row>
    <row r="77" spans="1:3">
      <c r="A77">
        <v>80</v>
      </c>
      <c r="B77" s="3">
        <v>9.42577E-2</v>
      </c>
      <c r="C77">
        <v>63</v>
      </c>
    </row>
    <row r="78" spans="1:3">
      <c r="A78">
        <v>81</v>
      </c>
      <c r="B78" s="3">
        <v>9.42577E-2</v>
      </c>
      <c r="C78">
        <v>62</v>
      </c>
    </row>
    <row r="79" spans="1:3">
      <c r="A79">
        <v>82</v>
      </c>
      <c r="B79" s="3">
        <v>9.42577E-2</v>
      </c>
      <c r="C79">
        <v>30</v>
      </c>
    </row>
    <row r="80" spans="1:3">
      <c r="A80">
        <v>84</v>
      </c>
      <c r="B80" s="3">
        <v>0.1085106</v>
      </c>
      <c r="C80">
        <v>470</v>
      </c>
    </row>
    <row r="81" spans="1:3">
      <c r="A81">
        <v>85</v>
      </c>
      <c r="B81" s="3">
        <v>0.11486059999999999</v>
      </c>
      <c r="C81">
        <v>526</v>
      </c>
    </row>
    <row r="82" spans="1:3">
      <c r="A82">
        <v>86</v>
      </c>
      <c r="B82" s="3">
        <v>0.1080965</v>
      </c>
      <c r="C82">
        <v>387</v>
      </c>
    </row>
    <row r="83" spans="1:3">
      <c r="A83">
        <v>87</v>
      </c>
      <c r="B83" s="3">
        <v>7.45614E-2</v>
      </c>
      <c r="C83">
        <v>114</v>
      </c>
    </row>
    <row r="84" spans="1:3">
      <c r="A84">
        <v>88</v>
      </c>
      <c r="B84" s="3">
        <v>9.42577E-2</v>
      </c>
      <c r="C84">
        <v>37</v>
      </c>
    </row>
    <row r="85" spans="1:3">
      <c r="A85">
        <v>90</v>
      </c>
      <c r="B85" s="3">
        <v>9.42577E-2</v>
      </c>
      <c r="C85">
        <v>31</v>
      </c>
    </row>
    <row r="86" spans="1:3">
      <c r="A86">
        <v>91</v>
      </c>
      <c r="B86" s="3">
        <v>9.42577E-2</v>
      </c>
      <c r="C86">
        <v>38</v>
      </c>
    </row>
    <row r="87" spans="1:3">
      <c r="A87">
        <v>92</v>
      </c>
      <c r="B87" s="3">
        <v>9.42577E-2</v>
      </c>
      <c r="C87">
        <v>11</v>
      </c>
    </row>
    <row r="88" spans="1:3">
      <c r="A88">
        <v>93</v>
      </c>
      <c r="B88" s="3">
        <v>9.42577E-2</v>
      </c>
      <c r="C88">
        <v>32</v>
      </c>
    </row>
    <row r="89" spans="1:3">
      <c r="A89">
        <v>94</v>
      </c>
      <c r="B89" s="3">
        <v>9.42577E-2</v>
      </c>
      <c r="C89">
        <v>20</v>
      </c>
    </row>
    <row r="90" spans="1:3">
      <c r="A90">
        <v>95</v>
      </c>
      <c r="B90" s="3">
        <v>9.42577E-2</v>
      </c>
      <c r="C90">
        <v>15</v>
      </c>
    </row>
    <row r="91" spans="1:3">
      <c r="A91">
        <v>96</v>
      </c>
      <c r="B91" s="3">
        <v>0.12908500000000001</v>
      </c>
      <c r="C91">
        <v>102</v>
      </c>
    </row>
    <row r="92" spans="1:3">
      <c r="A92">
        <v>97</v>
      </c>
      <c r="B92" s="3">
        <v>9.42577E-2</v>
      </c>
      <c r="C92">
        <v>2</v>
      </c>
    </row>
    <row r="93" spans="1:3">
      <c r="A93">
        <v>98</v>
      </c>
      <c r="B93" s="3">
        <v>9.42577E-2</v>
      </c>
      <c r="C93">
        <v>3</v>
      </c>
    </row>
    <row r="94" spans="1:3">
      <c r="A94">
        <v>99</v>
      </c>
      <c r="B94" s="3">
        <v>9.42577E-2</v>
      </c>
      <c r="C94">
        <v>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94A1-964D-4BC7-8958-C5C6E4013190}">
  <dimension ref="A1:E92"/>
  <sheetViews>
    <sheetView workbookViewId="0">
      <selection activeCell="E5" sqref="E5"/>
    </sheetView>
  </sheetViews>
  <sheetFormatPr defaultRowHeight="14.4"/>
  <cols>
    <col min="1" max="1" width="58.109375" bestFit="1" customWidth="1"/>
  </cols>
  <sheetData>
    <row r="1" spans="1:5" ht="21">
      <c r="A1" s="2" t="s">
        <v>25</v>
      </c>
    </row>
    <row r="2" spans="1:5">
      <c r="A2" s="1" t="s">
        <v>29</v>
      </c>
      <c r="B2" s="6"/>
    </row>
    <row r="4" spans="1:5">
      <c r="A4" s="4" t="s">
        <v>27</v>
      </c>
      <c r="B4" s="4" t="s">
        <v>28</v>
      </c>
      <c r="D4" s="18" t="s">
        <v>0</v>
      </c>
      <c r="E4" s="18" t="s">
        <v>31</v>
      </c>
    </row>
    <row r="5" spans="1:5">
      <c r="A5" s="5" t="s">
        <v>9</v>
      </c>
      <c r="B5" s="7">
        <v>0.38367000000000001</v>
      </c>
      <c r="D5" s="12">
        <v>1</v>
      </c>
      <c r="E5" s="179">
        <v>0.45657300000000001</v>
      </c>
    </row>
    <row r="6" spans="1:5">
      <c r="A6" s="5" t="s">
        <v>11</v>
      </c>
      <c r="B6" s="7">
        <v>0.56316999999999995</v>
      </c>
      <c r="D6" s="12">
        <v>2</v>
      </c>
      <c r="E6" s="179">
        <v>0.45657300000000001</v>
      </c>
    </row>
    <row r="7" spans="1:5">
      <c r="A7" s="5" t="s">
        <v>12</v>
      </c>
      <c r="B7" s="7">
        <v>0.47708200000000001</v>
      </c>
      <c r="D7" s="12">
        <v>3</v>
      </c>
      <c r="E7" s="179">
        <v>0.45657300000000001</v>
      </c>
    </row>
    <row r="8" spans="1:5">
      <c r="A8" s="5" t="s">
        <v>13</v>
      </c>
      <c r="B8" s="7">
        <v>0.55326600000000004</v>
      </c>
      <c r="D8" s="12">
        <v>5</v>
      </c>
      <c r="E8" s="179">
        <v>0.45657300000000001</v>
      </c>
    </row>
    <row r="9" spans="1:5">
      <c r="A9" s="5" t="s">
        <v>14</v>
      </c>
      <c r="B9" s="7">
        <v>0.40346900000000002</v>
      </c>
      <c r="D9" s="12">
        <v>6</v>
      </c>
      <c r="E9" s="179">
        <v>0.45657300000000001</v>
      </c>
    </row>
    <row r="10" spans="1:5">
      <c r="A10" s="5" t="s">
        <v>15</v>
      </c>
      <c r="B10" s="7">
        <v>0.41693200000000002</v>
      </c>
      <c r="D10" s="12">
        <v>7</v>
      </c>
      <c r="E10" s="179">
        <v>0.45657300000000001</v>
      </c>
    </row>
    <row r="11" spans="1:5">
      <c r="A11" s="5" t="s">
        <v>16</v>
      </c>
      <c r="B11" s="7">
        <v>0.93603800000000004</v>
      </c>
      <c r="D11" s="12">
        <v>8</v>
      </c>
      <c r="E11" s="179">
        <v>0.45657300000000001</v>
      </c>
    </row>
    <row r="12" spans="1:5">
      <c r="A12" s="5" t="s">
        <v>17</v>
      </c>
      <c r="B12" s="7">
        <v>0.62004400000000004</v>
      </c>
      <c r="D12" s="12">
        <v>9</v>
      </c>
      <c r="E12" s="179">
        <v>0.45657300000000001</v>
      </c>
    </row>
    <row r="13" spans="1:5">
      <c r="A13" s="5" t="s">
        <v>18</v>
      </c>
      <c r="B13" s="7">
        <v>0.81384999999999996</v>
      </c>
      <c r="D13" s="12">
        <v>10</v>
      </c>
      <c r="E13" s="179">
        <v>0.38367000000000001</v>
      </c>
    </row>
    <row r="14" spans="1:5">
      <c r="A14" s="5" t="s">
        <v>19</v>
      </c>
      <c r="B14" s="7">
        <v>0.245786</v>
      </c>
      <c r="D14" s="12">
        <v>11</v>
      </c>
      <c r="E14" s="179">
        <v>0.38367000000000001</v>
      </c>
    </row>
    <row r="15" spans="1:5">
      <c r="A15" s="5"/>
      <c r="B15" s="7"/>
      <c r="D15" s="12">
        <v>12</v>
      </c>
      <c r="E15" s="179">
        <v>0.38367000000000001</v>
      </c>
    </row>
    <row r="16" spans="1:5">
      <c r="A16" s="5"/>
      <c r="B16" s="7"/>
      <c r="D16" s="12">
        <v>13</v>
      </c>
      <c r="E16" s="179">
        <v>0.38367000000000001</v>
      </c>
    </row>
    <row r="17" spans="1:5">
      <c r="A17" s="5" t="s">
        <v>20</v>
      </c>
      <c r="B17" s="7">
        <v>0.45657300000000001</v>
      </c>
      <c r="D17" s="12">
        <v>14</v>
      </c>
      <c r="E17" s="179">
        <v>0.38367000000000001</v>
      </c>
    </row>
    <row r="18" spans="1:5">
      <c r="A18" s="5" t="s">
        <v>21</v>
      </c>
      <c r="B18" s="7">
        <v>0.84769000000000005</v>
      </c>
      <c r="D18" s="12">
        <v>15</v>
      </c>
      <c r="E18" s="179">
        <v>0.38367000000000001</v>
      </c>
    </row>
    <row r="19" spans="1:5">
      <c r="A19" s="5" t="s">
        <v>22</v>
      </c>
      <c r="B19" s="7">
        <v>0.441554</v>
      </c>
      <c r="D19" s="12">
        <v>16</v>
      </c>
      <c r="E19" s="179">
        <v>0.38367000000000001</v>
      </c>
    </row>
    <row r="20" spans="1:5">
      <c r="A20" s="5" t="s">
        <v>23</v>
      </c>
      <c r="B20" s="7">
        <v>0.45667999999999997</v>
      </c>
      <c r="D20" s="12">
        <v>17</v>
      </c>
      <c r="E20" s="179">
        <v>0.38367000000000001</v>
      </c>
    </row>
    <row r="21" spans="1:5">
      <c r="A21" s="5" t="s">
        <v>24</v>
      </c>
      <c r="B21" s="7">
        <v>0.48507800000000001</v>
      </c>
      <c r="D21" s="12">
        <v>18</v>
      </c>
      <c r="E21" s="179">
        <v>0.38367000000000001</v>
      </c>
    </row>
    <row r="22" spans="1:5">
      <c r="D22" s="12">
        <v>19</v>
      </c>
      <c r="E22" s="179">
        <v>0.38367000000000001</v>
      </c>
    </row>
    <row r="23" spans="1:5">
      <c r="D23" s="12">
        <v>20</v>
      </c>
      <c r="E23" s="179">
        <v>0.38367000000000001</v>
      </c>
    </row>
    <row r="24" spans="1:5">
      <c r="D24" s="12">
        <v>21</v>
      </c>
      <c r="E24" s="179">
        <v>0.38367000000000001</v>
      </c>
    </row>
    <row r="25" spans="1:5">
      <c r="D25" s="12">
        <v>22</v>
      </c>
      <c r="E25" s="179">
        <v>0.38367000000000001</v>
      </c>
    </row>
    <row r="26" spans="1:5">
      <c r="D26" s="12">
        <v>23</v>
      </c>
      <c r="E26" s="179">
        <v>0.38367000000000001</v>
      </c>
    </row>
    <row r="27" spans="1:5">
      <c r="D27" s="12">
        <v>24</v>
      </c>
      <c r="E27" s="179">
        <v>0.38367000000000001</v>
      </c>
    </row>
    <row r="28" spans="1:5">
      <c r="D28" s="12">
        <v>25</v>
      </c>
      <c r="E28" s="179">
        <v>0.38367000000000001</v>
      </c>
    </row>
    <row r="29" spans="1:5">
      <c r="D29" s="12">
        <v>26</v>
      </c>
      <c r="E29" s="179">
        <v>0.38367000000000001</v>
      </c>
    </row>
    <row r="30" spans="1:5">
      <c r="D30" s="12">
        <v>27</v>
      </c>
      <c r="E30" s="179">
        <v>0.38367000000000001</v>
      </c>
    </row>
    <row r="31" spans="1:5">
      <c r="D31" s="12">
        <v>28</v>
      </c>
      <c r="E31" s="179">
        <v>0.38367000000000001</v>
      </c>
    </row>
    <row r="32" spans="1:5">
      <c r="D32" s="12">
        <v>29</v>
      </c>
      <c r="E32" s="179">
        <v>0.38367000000000001</v>
      </c>
    </row>
    <row r="33" spans="4:5">
      <c r="D33" s="12">
        <v>30</v>
      </c>
      <c r="E33" s="179">
        <v>0.38367000000000001</v>
      </c>
    </row>
    <row r="34" spans="4:5">
      <c r="D34" s="12">
        <v>31</v>
      </c>
      <c r="E34" s="179">
        <v>0.38367000000000001</v>
      </c>
    </row>
    <row r="35" spans="4:5">
      <c r="D35" s="12">
        <v>32</v>
      </c>
      <c r="E35" s="179">
        <v>0.38367000000000001</v>
      </c>
    </row>
    <row r="36" spans="4:5">
      <c r="D36" s="12">
        <v>33</v>
      </c>
      <c r="E36" s="179">
        <v>0.38367000000000001</v>
      </c>
    </row>
    <row r="37" spans="4:5">
      <c r="D37" s="12">
        <v>35</v>
      </c>
      <c r="E37" s="179">
        <v>0.56316999999999995</v>
      </c>
    </row>
    <row r="38" spans="4:5">
      <c r="D38" s="12">
        <v>36</v>
      </c>
      <c r="E38" s="179">
        <v>0.56316999999999995</v>
      </c>
    </row>
    <row r="39" spans="4:5">
      <c r="D39" s="12">
        <v>37</v>
      </c>
      <c r="E39" s="179">
        <v>0.56316999999999995</v>
      </c>
    </row>
    <row r="40" spans="4:5">
      <c r="D40" s="12">
        <v>38</v>
      </c>
      <c r="E40" s="179">
        <v>0.56316999999999995</v>
      </c>
    </row>
    <row r="41" spans="4:5">
      <c r="D41" s="12">
        <v>39</v>
      </c>
      <c r="E41" s="179">
        <v>0.56316999999999995</v>
      </c>
    </row>
    <row r="42" spans="4:5">
      <c r="D42" s="12">
        <v>41</v>
      </c>
      <c r="E42" s="179">
        <v>0.47708200000000001</v>
      </c>
    </row>
    <row r="43" spans="4:5">
      <c r="D43" s="12">
        <v>42</v>
      </c>
      <c r="E43" s="179">
        <v>0.47708200000000001</v>
      </c>
    </row>
    <row r="44" spans="4:5">
      <c r="D44" s="12">
        <v>43</v>
      </c>
      <c r="E44" s="179">
        <v>0.47708200000000001</v>
      </c>
    </row>
    <row r="45" spans="4:5">
      <c r="D45" s="12">
        <v>45</v>
      </c>
      <c r="E45" s="179">
        <v>0.55326600000000004</v>
      </c>
    </row>
    <row r="46" spans="4:5">
      <c r="D46" s="12">
        <v>46</v>
      </c>
      <c r="E46" s="179">
        <v>0.55326600000000004</v>
      </c>
    </row>
    <row r="47" spans="4:5">
      <c r="D47" s="12">
        <v>47</v>
      </c>
      <c r="E47" s="179">
        <v>0.55326600000000004</v>
      </c>
    </row>
    <row r="48" spans="4:5">
      <c r="D48" s="12">
        <v>49</v>
      </c>
      <c r="E48" s="179">
        <v>0.40346900000000002</v>
      </c>
    </row>
    <row r="49" spans="4:5">
      <c r="D49" s="12">
        <v>50</v>
      </c>
      <c r="E49" s="179">
        <v>0.40346900000000002</v>
      </c>
    </row>
    <row r="50" spans="4:5">
      <c r="D50" s="12">
        <v>51</v>
      </c>
      <c r="E50" s="179">
        <v>0.40346900000000002</v>
      </c>
    </row>
    <row r="51" spans="4:5">
      <c r="D51" s="12">
        <v>52</v>
      </c>
      <c r="E51" s="179">
        <v>0.40346900000000002</v>
      </c>
    </row>
    <row r="52" spans="4:5">
      <c r="D52" s="12">
        <v>53</v>
      </c>
      <c r="E52" s="179">
        <v>0.40346900000000002</v>
      </c>
    </row>
    <row r="53" spans="4:5">
      <c r="D53" s="12">
        <v>55</v>
      </c>
      <c r="E53" s="179">
        <v>0.41693200000000002</v>
      </c>
    </row>
    <row r="54" spans="4:5">
      <c r="D54" s="12">
        <v>56</v>
      </c>
      <c r="E54" s="179">
        <v>0.45657300000000001</v>
      </c>
    </row>
    <row r="55" spans="4:5">
      <c r="D55" s="12">
        <v>58</v>
      </c>
      <c r="E55" s="179">
        <v>0.93603800000000004</v>
      </c>
    </row>
    <row r="56" spans="4:5">
      <c r="D56" s="12">
        <v>59</v>
      </c>
      <c r="E56" s="179">
        <v>0.93603800000000004</v>
      </c>
    </row>
    <row r="57" spans="4:5">
      <c r="D57" s="12">
        <v>60</v>
      </c>
      <c r="E57" s="179">
        <v>0.93603800000000004</v>
      </c>
    </row>
    <row r="58" spans="4:5">
      <c r="D58" s="12">
        <v>61</v>
      </c>
      <c r="E58" s="179">
        <v>0.93603800000000004</v>
      </c>
    </row>
    <row r="59" spans="4:5">
      <c r="D59" s="12">
        <v>62</v>
      </c>
      <c r="E59" s="179">
        <v>0.93603800000000004</v>
      </c>
    </row>
    <row r="60" spans="4:5">
      <c r="D60" s="12">
        <v>63</v>
      </c>
      <c r="E60" s="179">
        <v>0.93603800000000004</v>
      </c>
    </row>
    <row r="61" spans="4:5">
      <c r="D61" s="12">
        <v>64</v>
      </c>
      <c r="E61" s="179">
        <v>0.45657300000000001</v>
      </c>
    </row>
    <row r="62" spans="4:5">
      <c r="D62" s="12">
        <v>65</v>
      </c>
      <c r="E62" s="179">
        <v>0.45657300000000001</v>
      </c>
    </row>
    <row r="63" spans="4:5">
      <c r="D63" s="12">
        <v>66</v>
      </c>
      <c r="E63" s="179">
        <v>0.45657300000000001</v>
      </c>
    </row>
    <row r="64" spans="4:5">
      <c r="D64" s="12">
        <v>68</v>
      </c>
      <c r="E64" s="179">
        <v>0.62004400000000004</v>
      </c>
    </row>
    <row r="65" spans="4:5">
      <c r="D65" s="12">
        <v>69</v>
      </c>
      <c r="E65" s="179">
        <v>0.81384999999999996</v>
      </c>
    </row>
    <row r="66" spans="4:5">
      <c r="D66" s="12">
        <v>70</v>
      </c>
      <c r="E66" s="179">
        <v>0.81384999999999996</v>
      </c>
    </row>
    <row r="67" spans="4:5">
      <c r="D67" s="12">
        <v>71</v>
      </c>
      <c r="E67" s="179">
        <v>0.81384999999999996</v>
      </c>
    </row>
    <row r="68" spans="4:5">
      <c r="D68" s="12">
        <v>72</v>
      </c>
      <c r="E68" s="179">
        <v>0.81384999999999996</v>
      </c>
    </row>
    <row r="69" spans="4:5">
      <c r="D69" s="12">
        <v>73</v>
      </c>
      <c r="E69" s="179">
        <v>0.81384999999999996</v>
      </c>
    </row>
    <row r="70" spans="4:5">
      <c r="D70" s="12">
        <v>74</v>
      </c>
      <c r="E70" s="179">
        <v>0.81384999999999996</v>
      </c>
    </row>
    <row r="71" spans="4:5">
      <c r="D71" s="12">
        <v>75</v>
      </c>
      <c r="E71" s="179">
        <v>0.45657300000000001</v>
      </c>
    </row>
    <row r="72" spans="4:5">
      <c r="D72" s="12">
        <v>77</v>
      </c>
      <c r="E72" s="179">
        <v>0.245786</v>
      </c>
    </row>
    <row r="73" spans="4:5">
      <c r="D73" s="12">
        <v>78</v>
      </c>
      <c r="E73" s="179">
        <v>0.245786</v>
      </c>
    </row>
    <row r="74" spans="4:5">
      <c r="D74" s="12">
        <v>79</v>
      </c>
      <c r="E74" s="179">
        <v>0.245786</v>
      </c>
    </row>
    <row r="75" spans="4:5">
      <c r="D75" s="12">
        <v>80</v>
      </c>
      <c r="E75" s="179">
        <v>0.245786</v>
      </c>
    </row>
    <row r="76" spans="4:5">
      <c r="D76" s="12">
        <v>81</v>
      </c>
      <c r="E76" s="179">
        <v>0.245786</v>
      </c>
    </row>
    <row r="77" spans="4:5">
      <c r="D77" s="12">
        <v>82</v>
      </c>
      <c r="E77" s="179">
        <v>0.245786</v>
      </c>
    </row>
    <row r="78" spans="4:5">
      <c r="D78" s="12">
        <v>84</v>
      </c>
      <c r="E78" s="179">
        <v>0.45657300000000001</v>
      </c>
    </row>
    <row r="79" spans="4:5">
      <c r="D79" s="12">
        <v>85</v>
      </c>
      <c r="E79" s="179">
        <v>0.45657300000000001</v>
      </c>
    </row>
    <row r="80" spans="4:5">
      <c r="D80" s="12">
        <v>86</v>
      </c>
      <c r="E80" s="179">
        <v>0.45657300000000001</v>
      </c>
    </row>
    <row r="81" spans="4:5">
      <c r="D81" s="12">
        <v>87</v>
      </c>
      <c r="E81" s="179">
        <v>0.45657300000000001</v>
      </c>
    </row>
    <row r="82" spans="4:5">
      <c r="D82" s="12">
        <v>88</v>
      </c>
      <c r="E82" s="179">
        <v>0.45657300000000001</v>
      </c>
    </row>
    <row r="83" spans="4:5">
      <c r="D83" s="12">
        <v>90</v>
      </c>
      <c r="E83" s="179">
        <v>0.45657300000000001</v>
      </c>
    </row>
    <row r="84" spans="4:5">
      <c r="D84" s="12">
        <v>91</v>
      </c>
      <c r="E84" s="179">
        <v>0.45657300000000001</v>
      </c>
    </row>
    <row r="85" spans="4:5">
      <c r="D85" s="12">
        <v>92</v>
      </c>
      <c r="E85" s="179">
        <v>0.45657300000000001</v>
      </c>
    </row>
    <row r="86" spans="4:5">
      <c r="D86" s="12">
        <v>93</v>
      </c>
      <c r="E86" s="179">
        <v>0.45657300000000001</v>
      </c>
    </row>
    <row r="87" spans="4:5">
      <c r="D87" s="12">
        <v>94</v>
      </c>
      <c r="E87" s="179">
        <v>0.45657300000000001</v>
      </c>
    </row>
    <row r="88" spans="4:5">
      <c r="D88" s="12">
        <v>95</v>
      </c>
      <c r="E88" s="179">
        <v>0.45657300000000001</v>
      </c>
    </row>
    <row r="89" spans="4:5">
      <c r="D89" s="12">
        <v>96</v>
      </c>
      <c r="E89" s="179">
        <v>0.45657300000000001</v>
      </c>
    </row>
    <row r="90" spans="4:5">
      <c r="D90" s="12">
        <v>97</v>
      </c>
      <c r="E90" s="179">
        <v>0.45657300000000001</v>
      </c>
    </row>
    <row r="91" spans="4:5">
      <c r="D91" s="12">
        <v>98</v>
      </c>
      <c r="E91" s="179">
        <v>0.45657300000000001</v>
      </c>
    </row>
    <row r="92" spans="4:5">
      <c r="D92" s="12">
        <v>99</v>
      </c>
      <c r="E92" s="179">
        <v>0.45657300000000001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BF61-7BFF-4BAE-973D-362CDEB30309}">
  <dimension ref="A1:I94"/>
  <sheetViews>
    <sheetView workbookViewId="0">
      <selection activeCell="A95" sqref="A95"/>
    </sheetView>
  </sheetViews>
  <sheetFormatPr defaultRowHeight="14.4"/>
  <cols>
    <col min="1" max="1" width="10.5546875" style="192" customWidth="1"/>
    <col min="2" max="2" width="11.44140625" style="192" bestFit="1" customWidth="1"/>
    <col min="3" max="3" width="8.88671875" style="192"/>
    <col min="4" max="4" width="60.6640625" style="192" customWidth="1"/>
    <col min="5" max="5" width="14.109375" style="192" customWidth="1"/>
    <col min="6" max="16384" width="8.88671875" style="192"/>
  </cols>
  <sheetData>
    <row r="1" spans="1:9">
      <c r="A1" s="194" t="s">
        <v>493</v>
      </c>
    </row>
    <row r="2" spans="1:9">
      <c r="A2" s="194" t="s">
        <v>4</v>
      </c>
      <c r="B2" s="192" t="s">
        <v>494</v>
      </c>
    </row>
    <row r="3" spans="1:9">
      <c r="A3" s="194" t="s">
        <v>7</v>
      </c>
      <c r="B3" s="192" t="s">
        <v>496</v>
      </c>
    </row>
    <row r="5" spans="1:9" ht="21.6">
      <c r="A5" s="193" t="s">
        <v>0</v>
      </c>
      <c r="B5" s="194" t="s">
        <v>282</v>
      </c>
      <c r="D5" s="195" t="s">
        <v>280</v>
      </c>
      <c r="E5" s="195" t="s">
        <v>281</v>
      </c>
      <c r="G5" s="192" t="s">
        <v>362</v>
      </c>
      <c r="H5" s="192" t="s">
        <v>363</v>
      </c>
      <c r="I5" s="192" t="s">
        <v>495</v>
      </c>
    </row>
    <row r="6" spans="1:9">
      <c r="A6" s="196">
        <v>1</v>
      </c>
      <c r="B6" s="339">
        <f>E6</f>
        <v>98.21</v>
      </c>
      <c r="D6" s="197" t="s">
        <v>206</v>
      </c>
      <c r="E6" s="198">
        <v>98.21</v>
      </c>
      <c r="G6" s="199" t="s">
        <v>69</v>
      </c>
      <c r="H6" s="200">
        <v>72478</v>
      </c>
    </row>
    <row r="7" spans="1:9">
      <c r="A7" s="196">
        <v>2</v>
      </c>
      <c r="B7" s="339">
        <f t="shared" ref="B7:B70" si="0">E7</f>
        <v>14.302</v>
      </c>
      <c r="D7" s="197" t="s">
        <v>207</v>
      </c>
      <c r="E7" s="198">
        <v>14.302</v>
      </c>
      <c r="G7" s="199" t="s">
        <v>283</v>
      </c>
      <c r="H7" s="200">
        <v>29273</v>
      </c>
    </row>
    <row r="8" spans="1:9">
      <c r="A8" s="196">
        <v>3</v>
      </c>
      <c r="B8" s="339">
        <f t="shared" si="0"/>
        <v>1.2090000000000001</v>
      </c>
      <c r="D8" s="197" t="s">
        <v>208</v>
      </c>
      <c r="E8" s="198">
        <v>1.2090000000000001</v>
      </c>
      <c r="G8" s="199" t="s">
        <v>284</v>
      </c>
      <c r="H8" s="200">
        <v>639</v>
      </c>
    </row>
    <row r="9" spans="1:9">
      <c r="A9" s="196">
        <v>5</v>
      </c>
      <c r="B9" s="339">
        <f>E9*H9/I9</f>
        <v>17.83834108798321</v>
      </c>
      <c r="D9" s="197" t="s">
        <v>209</v>
      </c>
      <c r="E9" s="198">
        <v>21.847000000000001</v>
      </c>
      <c r="G9" s="199" t="s">
        <v>285</v>
      </c>
      <c r="H9" s="200">
        <v>23340</v>
      </c>
      <c r="I9" s="340">
        <f>SUM(H9:H10)</f>
        <v>28585</v>
      </c>
    </row>
    <row r="10" spans="1:9">
      <c r="A10" s="196">
        <v>6</v>
      </c>
      <c r="B10" s="339">
        <f>E10*H10/I10</f>
        <v>4.0086589120167924</v>
      </c>
      <c r="D10" s="197" t="s">
        <v>209</v>
      </c>
      <c r="E10" s="198">
        <v>21.847000000000001</v>
      </c>
      <c r="G10" s="199" t="s">
        <v>286</v>
      </c>
      <c r="H10" s="200">
        <v>5245</v>
      </c>
      <c r="I10" s="340">
        <f>SUM(H9:H10)</f>
        <v>28585</v>
      </c>
    </row>
    <row r="11" spans="1:9">
      <c r="A11" s="196">
        <v>7</v>
      </c>
      <c r="B11" s="339">
        <f>E11*H11/I11</f>
        <v>1.2298214634146343</v>
      </c>
      <c r="D11" s="197" t="s">
        <v>210</v>
      </c>
      <c r="E11" s="198">
        <v>8.2390000000000008</v>
      </c>
      <c r="G11" s="199" t="s">
        <v>287</v>
      </c>
      <c r="H11" s="200">
        <v>1071</v>
      </c>
      <c r="I11" s="340">
        <f>SUM(H11:H12)</f>
        <v>7175</v>
      </c>
    </row>
    <row r="12" spans="1:9">
      <c r="A12" s="196">
        <v>8</v>
      </c>
      <c r="B12" s="339">
        <f>E12*H12/I12</f>
        <v>7.0091785365853667</v>
      </c>
      <c r="D12" s="197" t="s">
        <v>210</v>
      </c>
      <c r="E12" s="198">
        <v>8.2390000000000008</v>
      </c>
      <c r="G12" s="199" t="s">
        <v>288</v>
      </c>
      <c r="H12" s="200">
        <v>6104</v>
      </c>
      <c r="I12" s="340">
        <f>SUM(H11:H12)</f>
        <v>7175</v>
      </c>
    </row>
    <row r="13" spans="1:9">
      <c r="A13" s="196">
        <v>9</v>
      </c>
      <c r="B13" s="339">
        <f t="shared" si="0"/>
        <v>2.2000000000000002</v>
      </c>
      <c r="D13" s="197" t="s">
        <v>211</v>
      </c>
      <c r="E13" s="198">
        <v>2.2000000000000002</v>
      </c>
      <c r="G13" s="199" t="s">
        <v>289</v>
      </c>
      <c r="H13" s="200">
        <v>1898</v>
      </c>
    </row>
    <row r="14" spans="1:9">
      <c r="A14" s="196">
        <v>10</v>
      </c>
      <c r="B14" s="339">
        <f t="shared" si="0"/>
        <v>102.40600000000001</v>
      </c>
      <c r="D14" s="197" t="s">
        <v>212</v>
      </c>
      <c r="E14" s="198">
        <v>102.40600000000001</v>
      </c>
      <c r="G14" s="199" t="s">
        <v>290</v>
      </c>
      <c r="H14" s="200">
        <v>58674</v>
      </c>
    </row>
    <row r="15" spans="1:9">
      <c r="A15" s="196">
        <v>11</v>
      </c>
      <c r="B15" s="339">
        <f t="shared" si="0"/>
        <v>15.356</v>
      </c>
      <c r="D15" s="197" t="s">
        <v>213</v>
      </c>
      <c r="E15" s="198">
        <v>15.356</v>
      </c>
      <c r="G15" s="199" t="s">
        <v>291</v>
      </c>
      <c r="H15" s="200">
        <v>26184</v>
      </c>
    </row>
    <row r="16" spans="1:9">
      <c r="A16" s="196">
        <v>12</v>
      </c>
      <c r="B16" s="339">
        <f t="shared" si="0"/>
        <v>1.284</v>
      </c>
      <c r="D16" s="197" t="s">
        <v>214</v>
      </c>
      <c r="E16" s="198">
        <v>1.284</v>
      </c>
      <c r="G16" s="199" t="s">
        <v>292</v>
      </c>
      <c r="H16" s="200">
        <v>4811</v>
      </c>
    </row>
    <row r="17" spans="1:8">
      <c r="A17" s="196">
        <v>13</v>
      </c>
      <c r="B17" s="339">
        <f t="shared" si="0"/>
        <v>26.216999999999999</v>
      </c>
      <c r="D17" s="197" t="s">
        <v>215</v>
      </c>
      <c r="E17" s="198">
        <v>26.216999999999999</v>
      </c>
      <c r="G17" s="199" t="s">
        <v>293</v>
      </c>
      <c r="H17" s="200">
        <v>14642</v>
      </c>
    </row>
    <row r="18" spans="1:8">
      <c r="A18" s="196">
        <v>14</v>
      </c>
      <c r="B18" s="339">
        <f t="shared" si="0"/>
        <v>18.891999999999999</v>
      </c>
      <c r="D18" s="197" t="s">
        <v>216</v>
      </c>
      <c r="E18" s="198">
        <v>18.891999999999999</v>
      </c>
      <c r="G18" s="199" t="s">
        <v>294</v>
      </c>
      <c r="H18" s="200">
        <v>8099</v>
      </c>
    </row>
    <row r="19" spans="1:8">
      <c r="A19" s="196">
        <v>15</v>
      </c>
      <c r="B19" s="339">
        <f t="shared" si="0"/>
        <v>6.17</v>
      </c>
      <c r="D19" s="197" t="s">
        <v>217</v>
      </c>
      <c r="E19" s="198">
        <v>6.17</v>
      </c>
      <c r="G19" s="199" t="s">
        <v>295</v>
      </c>
      <c r="H19" s="200">
        <v>2399</v>
      </c>
    </row>
    <row r="20" spans="1:8">
      <c r="A20" s="196">
        <v>16</v>
      </c>
      <c r="B20" s="339">
        <f t="shared" si="0"/>
        <v>37.545000000000002</v>
      </c>
      <c r="D20" s="197" t="s">
        <v>218</v>
      </c>
      <c r="E20" s="198">
        <v>37.545000000000002</v>
      </c>
      <c r="G20" s="199" t="s">
        <v>296</v>
      </c>
      <c r="H20" s="200">
        <v>24926</v>
      </c>
    </row>
    <row r="21" spans="1:8">
      <c r="A21" s="196">
        <v>17</v>
      </c>
      <c r="B21" s="339">
        <f t="shared" si="0"/>
        <v>21.222000000000001</v>
      </c>
      <c r="D21" s="197" t="s">
        <v>219</v>
      </c>
      <c r="E21" s="198">
        <v>21.222000000000001</v>
      </c>
      <c r="G21" s="199" t="s">
        <v>297</v>
      </c>
      <c r="H21" s="200">
        <v>18097</v>
      </c>
    </row>
    <row r="22" spans="1:8">
      <c r="A22" s="196">
        <v>18</v>
      </c>
      <c r="B22" s="339">
        <f t="shared" si="0"/>
        <v>20.263000000000002</v>
      </c>
      <c r="D22" s="197" t="s">
        <v>220</v>
      </c>
      <c r="E22" s="198">
        <v>20.263000000000002</v>
      </c>
      <c r="G22" s="199" t="s">
        <v>298</v>
      </c>
      <c r="H22" s="200">
        <v>14568</v>
      </c>
    </row>
    <row r="23" spans="1:8">
      <c r="A23" s="196">
        <v>19</v>
      </c>
      <c r="B23" s="339">
        <f t="shared" si="0"/>
        <v>1.6579999999999999</v>
      </c>
      <c r="D23" s="197" t="s">
        <v>221</v>
      </c>
      <c r="E23" s="198">
        <v>1.6579999999999999</v>
      </c>
      <c r="G23" s="199" t="s">
        <v>299</v>
      </c>
      <c r="H23" s="200">
        <v>4794</v>
      </c>
    </row>
    <row r="24" spans="1:8">
      <c r="A24" s="196">
        <v>20</v>
      </c>
      <c r="B24" s="339">
        <f t="shared" si="0"/>
        <v>30.306999999999999</v>
      </c>
      <c r="D24" s="197" t="s">
        <v>222</v>
      </c>
      <c r="E24" s="198">
        <v>30.306999999999999</v>
      </c>
      <c r="G24" s="199" t="s">
        <v>300</v>
      </c>
      <c r="H24" s="200">
        <v>40096</v>
      </c>
    </row>
    <row r="25" spans="1:8">
      <c r="A25" s="196">
        <v>21</v>
      </c>
      <c r="B25" s="339">
        <f t="shared" si="0"/>
        <v>9.8209999999999997</v>
      </c>
      <c r="D25" s="197" t="s">
        <v>223</v>
      </c>
      <c r="E25" s="198">
        <v>9.8209999999999997</v>
      </c>
      <c r="G25" s="199" t="s">
        <v>301</v>
      </c>
      <c r="H25" s="200">
        <v>17707</v>
      </c>
    </row>
    <row r="26" spans="1:8">
      <c r="A26" s="196">
        <v>22</v>
      </c>
      <c r="B26" s="339">
        <f t="shared" si="0"/>
        <v>94.986000000000004</v>
      </c>
      <c r="D26" s="197" t="s">
        <v>224</v>
      </c>
      <c r="E26" s="198">
        <v>94.986000000000004</v>
      </c>
      <c r="G26" s="199" t="s">
        <v>302</v>
      </c>
      <c r="H26" s="200">
        <v>87664</v>
      </c>
    </row>
    <row r="27" spans="1:8">
      <c r="A27" s="196">
        <v>23</v>
      </c>
      <c r="B27" s="339">
        <f t="shared" si="0"/>
        <v>57.429000000000002</v>
      </c>
      <c r="D27" s="197" t="s">
        <v>225</v>
      </c>
      <c r="E27" s="198">
        <v>57.429000000000002</v>
      </c>
      <c r="G27" s="199" t="s">
        <v>303</v>
      </c>
      <c r="H27" s="200">
        <v>51138</v>
      </c>
    </row>
    <row r="28" spans="1:8">
      <c r="A28" s="196">
        <v>24</v>
      </c>
      <c r="B28" s="339">
        <f t="shared" si="0"/>
        <v>47.378999999999998</v>
      </c>
      <c r="D28" s="197" t="s">
        <v>226</v>
      </c>
      <c r="E28" s="198">
        <v>47.378999999999998</v>
      </c>
      <c r="G28" s="199" t="s">
        <v>304</v>
      </c>
      <c r="H28" s="200">
        <v>41501</v>
      </c>
    </row>
    <row r="29" spans="1:8">
      <c r="A29" s="196">
        <v>25</v>
      </c>
      <c r="B29" s="339">
        <f t="shared" si="0"/>
        <v>176.34700000000001</v>
      </c>
      <c r="D29" s="197" t="s">
        <v>227</v>
      </c>
      <c r="E29" s="198">
        <v>176.34700000000001</v>
      </c>
      <c r="G29" s="199" t="s">
        <v>305</v>
      </c>
      <c r="H29" s="200">
        <v>125006</v>
      </c>
    </row>
    <row r="30" spans="1:8">
      <c r="A30" s="196">
        <v>26</v>
      </c>
      <c r="B30" s="339">
        <f t="shared" si="0"/>
        <v>47.427999999999997</v>
      </c>
      <c r="D30" s="197" t="s">
        <v>228</v>
      </c>
      <c r="E30" s="198">
        <v>47.427999999999997</v>
      </c>
      <c r="G30" s="199" t="s">
        <v>306</v>
      </c>
      <c r="H30" s="200">
        <v>61939</v>
      </c>
    </row>
    <row r="31" spans="1:8">
      <c r="A31" s="196">
        <v>27</v>
      </c>
      <c r="B31" s="339">
        <f t="shared" si="0"/>
        <v>102.968</v>
      </c>
      <c r="D31" s="197" t="s">
        <v>229</v>
      </c>
      <c r="E31" s="198">
        <v>102.968</v>
      </c>
      <c r="G31" s="199" t="s">
        <v>307</v>
      </c>
      <c r="H31" s="200">
        <v>85973</v>
      </c>
    </row>
    <row r="32" spans="1:8">
      <c r="A32" s="196">
        <v>28</v>
      </c>
      <c r="B32" s="339">
        <f t="shared" si="0"/>
        <v>134.61000000000001</v>
      </c>
      <c r="D32" s="197" t="s">
        <v>230</v>
      </c>
      <c r="E32" s="198">
        <v>134.61000000000001</v>
      </c>
      <c r="G32" s="199" t="s">
        <v>308</v>
      </c>
      <c r="H32" s="200">
        <v>105429</v>
      </c>
    </row>
    <row r="33" spans="1:9">
      <c r="A33" s="196">
        <v>29</v>
      </c>
      <c r="B33" s="339">
        <f t="shared" si="0"/>
        <v>188.9</v>
      </c>
      <c r="D33" s="197" t="s">
        <v>231</v>
      </c>
      <c r="E33" s="198">
        <v>188.9</v>
      </c>
      <c r="G33" s="199" t="s">
        <v>309</v>
      </c>
      <c r="H33" s="200">
        <v>213919</v>
      </c>
    </row>
    <row r="34" spans="1:9">
      <c r="A34" s="196">
        <v>30</v>
      </c>
      <c r="B34" s="339">
        <f t="shared" si="0"/>
        <v>25.638999999999999</v>
      </c>
      <c r="D34" s="197" t="s">
        <v>232</v>
      </c>
      <c r="E34" s="198">
        <v>25.638999999999999</v>
      </c>
      <c r="G34" s="199" t="s">
        <v>310</v>
      </c>
      <c r="H34" s="200">
        <v>24732</v>
      </c>
    </row>
    <row r="35" spans="1:9">
      <c r="A35" s="196">
        <v>31</v>
      </c>
      <c r="B35" s="339">
        <f t="shared" ref="B35:B36" si="1">E35*H35/I35</f>
        <v>23.098997429092719</v>
      </c>
      <c r="D35" s="197" t="s">
        <v>233</v>
      </c>
      <c r="E35" s="198">
        <v>63.393000000000001</v>
      </c>
      <c r="G35" s="199" t="s">
        <v>311</v>
      </c>
      <c r="H35" s="200">
        <v>13181</v>
      </c>
      <c r="I35" s="340">
        <f>SUM(H35:H36)</f>
        <v>36174</v>
      </c>
    </row>
    <row r="36" spans="1:9">
      <c r="A36" s="196">
        <v>32</v>
      </c>
      <c r="B36" s="339">
        <f t="shared" si="1"/>
        <v>40.294002570907281</v>
      </c>
      <c r="D36" s="197" t="s">
        <v>233</v>
      </c>
      <c r="E36" s="198">
        <v>63.393000000000001</v>
      </c>
      <c r="G36" s="199" t="s">
        <v>312</v>
      </c>
      <c r="H36" s="200">
        <v>22993</v>
      </c>
      <c r="I36" s="340">
        <f>SUM(H35:H36)</f>
        <v>36174</v>
      </c>
    </row>
    <row r="37" spans="1:9">
      <c r="A37" s="196">
        <v>33</v>
      </c>
      <c r="B37" s="339">
        <f t="shared" si="0"/>
        <v>42.968000000000004</v>
      </c>
      <c r="D37" s="197" t="s">
        <v>234</v>
      </c>
      <c r="E37" s="198">
        <v>42.968000000000004</v>
      </c>
      <c r="G37" s="199" t="s">
        <v>313</v>
      </c>
      <c r="H37" s="200">
        <v>40386</v>
      </c>
    </row>
    <row r="38" spans="1:9">
      <c r="A38" s="196">
        <v>35</v>
      </c>
      <c r="B38" s="339">
        <f t="shared" si="0"/>
        <v>32.222999999999999</v>
      </c>
      <c r="D38" s="197" t="s">
        <v>235</v>
      </c>
      <c r="E38" s="198">
        <v>32.222999999999999</v>
      </c>
      <c r="G38" s="199" t="s">
        <v>314</v>
      </c>
      <c r="H38" s="200">
        <v>140369</v>
      </c>
    </row>
    <row r="39" spans="1:9">
      <c r="A39" s="196">
        <v>36</v>
      </c>
      <c r="B39" s="339">
        <f t="shared" si="0"/>
        <v>18.797999999999998</v>
      </c>
      <c r="D39" s="197" t="s">
        <v>236</v>
      </c>
      <c r="E39" s="198">
        <v>18.797999999999998</v>
      </c>
      <c r="G39" s="199" t="s">
        <v>315</v>
      </c>
      <c r="H39" s="200">
        <v>18223</v>
      </c>
    </row>
    <row r="40" spans="1:9" ht="30.6">
      <c r="A40" s="196">
        <v>37</v>
      </c>
      <c r="B40" s="339">
        <f>E40/3</f>
        <v>12.609333333333334</v>
      </c>
      <c r="D40" s="197" t="s">
        <v>237</v>
      </c>
      <c r="E40" s="198">
        <v>37.828000000000003</v>
      </c>
      <c r="G40" s="199" t="s">
        <v>316</v>
      </c>
      <c r="H40" s="200">
        <v>24825</v>
      </c>
      <c r="I40" s="340"/>
    </row>
    <row r="41" spans="1:9" ht="30.6">
      <c r="A41" s="196">
        <v>38</v>
      </c>
      <c r="B41" s="339">
        <f t="shared" ref="B41:B42" si="2">E41/3</f>
        <v>12.609333333333334</v>
      </c>
      <c r="D41" s="197" t="s">
        <v>237</v>
      </c>
      <c r="E41" s="198">
        <v>37.828000000000003</v>
      </c>
      <c r="G41" s="199" t="s">
        <v>316</v>
      </c>
      <c r="H41" s="200">
        <v>24825</v>
      </c>
      <c r="I41" s="340"/>
    </row>
    <row r="42" spans="1:9" ht="30.6">
      <c r="A42" s="196">
        <v>39</v>
      </c>
      <c r="B42" s="339">
        <f t="shared" si="2"/>
        <v>12.609333333333334</v>
      </c>
      <c r="D42" s="197" t="s">
        <v>237</v>
      </c>
      <c r="E42" s="198">
        <v>37.828000000000003</v>
      </c>
      <c r="G42" s="199" t="s">
        <v>316</v>
      </c>
      <c r="H42" s="200">
        <v>24825</v>
      </c>
      <c r="I42" s="340"/>
    </row>
    <row r="43" spans="1:9">
      <c r="A43" s="196">
        <v>41</v>
      </c>
      <c r="B43" s="339">
        <f>E43*H43/I43</f>
        <v>71.412595232046982</v>
      </c>
      <c r="D43" s="197" t="s">
        <v>238</v>
      </c>
      <c r="E43" s="198">
        <v>267.44200000000001</v>
      </c>
      <c r="G43" s="199" t="s">
        <v>92</v>
      </c>
      <c r="H43" s="200">
        <v>62018</v>
      </c>
      <c r="I43" s="340">
        <f>SUM(H43:H45)</f>
        <v>232259</v>
      </c>
    </row>
    <row r="44" spans="1:9">
      <c r="A44" s="196">
        <v>42</v>
      </c>
      <c r="B44" s="339">
        <f t="shared" ref="B44:B45" si="3">E44*H44/I44</f>
        <v>56.310912067993058</v>
      </c>
      <c r="D44" s="197" t="s">
        <v>238</v>
      </c>
      <c r="E44" s="198">
        <v>267.44200000000001</v>
      </c>
      <c r="G44" s="199" t="s">
        <v>317</v>
      </c>
      <c r="H44" s="200">
        <v>48903</v>
      </c>
      <c r="I44" s="340">
        <f>SUM(H43:H45)</f>
        <v>232259</v>
      </c>
    </row>
    <row r="45" spans="1:9">
      <c r="A45" s="196">
        <v>43</v>
      </c>
      <c r="B45" s="339">
        <f t="shared" si="3"/>
        <v>139.71849269995997</v>
      </c>
      <c r="D45" s="197" t="s">
        <v>238</v>
      </c>
      <c r="E45" s="198">
        <v>267.44200000000001</v>
      </c>
      <c r="G45" s="199" t="s">
        <v>94</v>
      </c>
      <c r="H45" s="200">
        <v>121338</v>
      </c>
      <c r="I45" s="340">
        <f>SUM(H43:H45)</f>
        <v>232259</v>
      </c>
    </row>
    <row r="46" spans="1:9" ht="20.399999999999999">
      <c r="A46" s="196">
        <v>45</v>
      </c>
      <c r="B46" s="339">
        <f t="shared" si="0"/>
        <v>72.119</v>
      </c>
      <c r="D46" s="197" t="s">
        <v>239</v>
      </c>
      <c r="E46" s="198">
        <v>72.119</v>
      </c>
      <c r="G46" s="199" t="s">
        <v>318</v>
      </c>
      <c r="H46" s="200">
        <v>57870</v>
      </c>
    </row>
    <row r="47" spans="1:9">
      <c r="A47" s="196">
        <v>46</v>
      </c>
      <c r="B47" s="339">
        <f t="shared" si="0"/>
        <v>260.65199999999999</v>
      </c>
      <c r="D47" s="197" t="s">
        <v>240</v>
      </c>
      <c r="E47" s="198">
        <v>260.65199999999999</v>
      </c>
      <c r="G47" s="199" t="s">
        <v>319</v>
      </c>
      <c r="H47" s="200">
        <v>391512</v>
      </c>
      <c r="I47" s="340"/>
    </row>
    <row r="48" spans="1:9">
      <c r="A48" s="196">
        <v>47</v>
      </c>
      <c r="B48" s="339">
        <f t="shared" si="0"/>
        <v>281.685</v>
      </c>
      <c r="D48" s="197" t="s">
        <v>241</v>
      </c>
      <c r="E48" s="198">
        <v>281.685</v>
      </c>
      <c r="G48" s="199" t="s">
        <v>319</v>
      </c>
      <c r="H48" s="200">
        <v>391512</v>
      </c>
      <c r="I48" s="340"/>
    </row>
    <row r="49" spans="1:9">
      <c r="A49" s="196">
        <v>49</v>
      </c>
      <c r="B49" s="339">
        <f t="shared" si="0"/>
        <v>175.56800000000001</v>
      </c>
      <c r="D49" s="197" t="s">
        <v>242</v>
      </c>
      <c r="E49" s="198">
        <v>175.56800000000001</v>
      </c>
      <c r="G49" s="199" t="s">
        <v>320</v>
      </c>
      <c r="H49" s="200">
        <v>123270</v>
      </c>
    </row>
    <row r="50" spans="1:9">
      <c r="A50" s="196">
        <v>50</v>
      </c>
      <c r="B50" s="339">
        <f t="shared" si="0"/>
        <v>0.63500000000000001</v>
      </c>
      <c r="D50" s="197" t="s">
        <v>243</v>
      </c>
      <c r="E50" s="198">
        <v>0.63500000000000001</v>
      </c>
      <c r="G50" s="199" t="s">
        <v>321</v>
      </c>
      <c r="H50" s="200">
        <v>250</v>
      </c>
    </row>
    <row r="51" spans="1:9">
      <c r="A51" s="196">
        <v>51</v>
      </c>
      <c r="B51" s="339">
        <f t="shared" si="0"/>
        <v>2.3879999999999999</v>
      </c>
      <c r="D51" s="197" t="s">
        <v>244</v>
      </c>
      <c r="E51" s="198">
        <v>2.3879999999999999</v>
      </c>
      <c r="G51" s="199" t="s">
        <v>322</v>
      </c>
      <c r="H51" s="200">
        <v>3156</v>
      </c>
    </row>
    <row r="52" spans="1:9">
      <c r="A52" s="196">
        <v>52</v>
      </c>
      <c r="B52" s="339">
        <f t="shared" si="0"/>
        <v>75.537999999999997</v>
      </c>
      <c r="D52" s="197" t="s">
        <v>245</v>
      </c>
      <c r="E52" s="198">
        <v>75.537999999999997</v>
      </c>
      <c r="G52" s="199" t="s">
        <v>323</v>
      </c>
      <c r="H52" s="200">
        <v>90258</v>
      </c>
    </row>
    <row r="53" spans="1:9">
      <c r="A53" s="196">
        <v>53</v>
      </c>
      <c r="B53" s="339">
        <f t="shared" si="0"/>
        <v>39.386000000000003</v>
      </c>
      <c r="D53" s="197" t="s">
        <v>246</v>
      </c>
      <c r="E53" s="198">
        <v>39.386000000000003</v>
      </c>
      <c r="G53" s="199" t="s">
        <v>324</v>
      </c>
      <c r="H53" s="200">
        <v>16410</v>
      </c>
    </row>
    <row r="54" spans="1:9">
      <c r="A54" s="196">
        <v>55</v>
      </c>
      <c r="B54" s="339">
        <f>E54*H54/I54</f>
        <v>44.820741728843508</v>
      </c>
      <c r="D54" s="197" t="s">
        <v>247</v>
      </c>
      <c r="E54" s="198">
        <v>154.846</v>
      </c>
      <c r="G54" s="199" t="s">
        <v>325</v>
      </c>
      <c r="H54" s="200">
        <v>23587</v>
      </c>
      <c r="I54" s="340">
        <f>SUM(H54:H55)</f>
        <v>81488</v>
      </c>
    </row>
    <row r="55" spans="1:9">
      <c r="A55" s="196">
        <v>56</v>
      </c>
      <c r="B55" s="339">
        <f>E55*H55/I55</f>
        <v>110.02525827115647</v>
      </c>
      <c r="D55" s="197" t="s">
        <v>247</v>
      </c>
      <c r="E55" s="198">
        <v>154.846</v>
      </c>
      <c r="G55" s="199" t="s">
        <v>326</v>
      </c>
      <c r="H55" s="200">
        <v>57901</v>
      </c>
      <c r="I55" s="340">
        <f>SUM(H54:H55)</f>
        <v>81488</v>
      </c>
    </row>
    <row r="56" spans="1:9">
      <c r="A56" s="196">
        <v>58</v>
      </c>
      <c r="B56" s="339">
        <f t="shared" si="0"/>
        <v>14.859</v>
      </c>
      <c r="D56" s="197" t="s">
        <v>248</v>
      </c>
      <c r="E56" s="198">
        <v>14.859</v>
      </c>
      <c r="G56" s="199" t="s">
        <v>327</v>
      </c>
      <c r="H56" s="200">
        <v>21500</v>
      </c>
    </row>
    <row r="57" spans="1:9">
      <c r="A57" s="196">
        <v>59</v>
      </c>
      <c r="B57" s="339">
        <f>E57*H57/I57</f>
        <v>3.6231309182209466</v>
      </c>
      <c r="D57" s="197" t="s">
        <v>249</v>
      </c>
      <c r="E57" s="198">
        <v>8.5359999999999996</v>
      </c>
      <c r="G57" s="199" t="s">
        <v>328</v>
      </c>
      <c r="H57" s="200">
        <v>9467</v>
      </c>
      <c r="I57" s="340">
        <f>SUM(H57:H58)</f>
        <v>22304</v>
      </c>
    </row>
    <row r="58" spans="1:9">
      <c r="A58" s="196">
        <v>60</v>
      </c>
      <c r="B58" s="339">
        <f>E58*H58/I58</f>
        <v>4.9128690817790526</v>
      </c>
      <c r="D58" s="197" t="s">
        <v>249</v>
      </c>
      <c r="E58" s="198">
        <v>8.5359999999999996</v>
      </c>
      <c r="G58" s="199" t="s">
        <v>329</v>
      </c>
      <c r="H58" s="200">
        <v>12837</v>
      </c>
      <c r="I58" s="340">
        <f>SUM(H57:H58)</f>
        <v>22304</v>
      </c>
    </row>
    <row r="59" spans="1:9">
      <c r="A59" s="196">
        <v>61</v>
      </c>
      <c r="B59" s="339">
        <f t="shared" si="0"/>
        <v>19.577000000000002</v>
      </c>
      <c r="D59" s="197" t="s">
        <v>250</v>
      </c>
      <c r="E59" s="198">
        <v>19.577000000000002</v>
      </c>
      <c r="G59" s="199" t="s">
        <v>330</v>
      </c>
      <c r="H59" s="200">
        <v>57055</v>
      </c>
    </row>
    <row r="60" spans="1:9">
      <c r="A60" s="196">
        <v>62</v>
      </c>
      <c r="B60" s="339">
        <f t="shared" si="0"/>
        <v>65.441000000000003</v>
      </c>
      <c r="D60" s="197" t="s">
        <v>251</v>
      </c>
      <c r="E60" s="198">
        <v>65.441000000000003</v>
      </c>
      <c r="G60" s="199" t="s">
        <v>331</v>
      </c>
      <c r="H60" s="200">
        <v>93092</v>
      </c>
    </row>
    <row r="61" spans="1:9">
      <c r="A61" s="196">
        <v>63</v>
      </c>
      <c r="B61" s="339">
        <f t="shared" si="0"/>
        <v>13.042</v>
      </c>
      <c r="D61" s="197" t="s">
        <v>252</v>
      </c>
      <c r="E61" s="198">
        <v>13.042</v>
      </c>
      <c r="G61" s="199" t="s">
        <v>332</v>
      </c>
      <c r="H61" s="200">
        <v>18236</v>
      </c>
    </row>
    <row r="62" spans="1:9">
      <c r="A62" s="196">
        <v>64</v>
      </c>
      <c r="B62" s="339">
        <f t="shared" si="0"/>
        <v>51.896999999999998</v>
      </c>
      <c r="D62" s="197" t="s">
        <v>253</v>
      </c>
      <c r="E62" s="198">
        <v>51.896999999999998</v>
      </c>
      <c r="G62" s="199" t="s">
        <v>333</v>
      </c>
      <c r="H62" s="200">
        <v>131808</v>
      </c>
    </row>
    <row r="63" spans="1:9" ht="20.399999999999999">
      <c r="A63" s="196">
        <v>65</v>
      </c>
      <c r="B63" s="339">
        <f t="shared" si="0"/>
        <v>14.016999999999999</v>
      </c>
      <c r="D63" s="197" t="s">
        <v>254</v>
      </c>
      <c r="E63" s="198">
        <v>14.016999999999999</v>
      </c>
      <c r="G63" s="199" t="s">
        <v>334</v>
      </c>
      <c r="H63" s="200">
        <v>26404</v>
      </c>
    </row>
    <row r="64" spans="1:9">
      <c r="A64" s="196">
        <v>66</v>
      </c>
      <c r="B64" s="339">
        <f t="shared" si="0"/>
        <v>11.523999999999999</v>
      </c>
      <c r="D64" s="197" t="s">
        <v>255</v>
      </c>
      <c r="E64" s="198">
        <v>11.523999999999999</v>
      </c>
      <c r="G64" s="199" t="s">
        <v>335</v>
      </c>
      <c r="H64" s="200">
        <v>18875</v>
      </c>
    </row>
    <row r="65" spans="1:9">
      <c r="A65" s="196">
        <v>68</v>
      </c>
      <c r="B65" s="339">
        <f t="shared" si="0"/>
        <v>66.599999999999994</v>
      </c>
      <c r="D65" s="197" t="s">
        <v>256</v>
      </c>
      <c r="E65" s="198">
        <v>66.599999999999994</v>
      </c>
      <c r="G65" s="199" t="s">
        <v>336</v>
      </c>
      <c r="H65" s="200">
        <v>348276</v>
      </c>
    </row>
    <row r="66" spans="1:9">
      <c r="A66" s="196">
        <v>69</v>
      </c>
      <c r="B66" s="339">
        <f t="shared" si="0"/>
        <v>46.033999999999999</v>
      </c>
      <c r="D66" s="197" t="s">
        <v>257</v>
      </c>
      <c r="E66" s="198">
        <v>46.033999999999999</v>
      </c>
      <c r="G66" s="199" t="s">
        <v>337</v>
      </c>
      <c r="H66" s="201">
        <v>43541</v>
      </c>
    </row>
    <row r="67" spans="1:9">
      <c r="A67" s="196">
        <v>70</v>
      </c>
      <c r="B67" s="339">
        <f t="shared" si="0"/>
        <v>23.623999999999999</v>
      </c>
      <c r="D67" s="197" t="s">
        <v>258</v>
      </c>
      <c r="E67" s="198">
        <v>23.623999999999999</v>
      </c>
      <c r="G67" s="199" t="s">
        <v>338</v>
      </c>
      <c r="H67" s="201">
        <v>28516</v>
      </c>
    </row>
    <row r="68" spans="1:9" ht="20.399999999999999">
      <c r="A68" s="196">
        <v>71</v>
      </c>
      <c r="B68" s="339">
        <f t="shared" si="0"/>
        <v>61.777999999999999</v>
      </c>
      <c r="D68" s="197" t="s">
        <v>259</v>
      </c>
      <c r="E68" s="198">
        <v>61.777999999999999</v>
      </c>
      <c r="G68" s="199" t="s">
        <v>339</v>
      </c>
      <c r="H68" s="201">
        <v>52983</v>
      </c>
    </row>
    <row r="69" spans="1:9">
      <c r="A69" s="196">
        <v>72</v>
      </c>
      <c r="B69" s="339">
        <f t="shared" si="0"/>
        <v>26.803999999999998</v>
      </c>
      <c r="D69" s="197" t="s">
        <v>260</v>
      </c>
      <c r="E69" s="198">
        <v>26.803999999999998</v>
      </c>
      <c r="G69" s="199" t="s">
        <v>340</v>
      </c>
      <c r="H69" s="201">
        <v>31563</v>
      </c>
    </row>
    <row r="70" spans="1:9">
      <c r="A70" s="196">
        <v>73</v>
      </c>
      <c r="B70" s="339">
        <f t="shared" si="0"/>
        <v>21.338000000000001</v>
      </c>
      <c r="D70" s="197" t="s">
        <v>261</v>
      </c>
      <c r="E70" s="198">
        <v>21.338000000000001</v>
      </c>
      <c r="G70" s="199" t="s">
        <v>341</v>
      </c>
      <c r="H70" s="201">
        <v>21474</v>
      </c>
    </row>
    <row r="71" spans="1:9">
      <c r="A71" s="196">
        <v>74</v>
      </c>
      <c r="B71" s="339">
        <f t="shared" ref="B71:B93" si="4">E71</f>
        <v>30.384</v>
      </c>
      <c r="D71" s="197" t="s">
        <v>262</v>
      </c>
      <c r="E71" s="198">
        <v>30.384</v>
      </c>
      <c r="G71" s="199" t="s">
        <v>342</v>
      </c>
      <c r="H71" s="201">
        <v>22424</v>
      </c>
    </row>
    <row r="72" spans="1:9">
      <c r="A72" s="196">
        <v>75</v>
      </c>
      <c r="B72" s="339">
        <f t="shared" si="4"/>
        <v>2.0990000000000002</v>
      </c>
      <c r="D72" s="197" t="s">
        <v>263</v>
      </c>
      <c r="E72" s="198">
        <v>2.0990000000000002</v>
      </c>
      <c r="G72" s="199" t="s">
        <v>343</v>
      </c>
      <c r="H72" s="201">
        <v>2004</v>
      </c>
    </row>
    <row r="73" spans="1:9">
      <c r="A73" s="196">
        <v>77</v>
      </c>
      <c r="B73" s="339">
        <f t="shared" si="4"/>
        <v>8.3610000000000007</v>
      </c>
      <c r="D73" s="197" t="s">
        <v>264</v>
      </c>
      <c r="E73" s="198">
        <v>8.3610000000000007</v>
      </c>
      <c r="G73" s="199" t="s">
        <v>344</v>
      </c>
      <c r="H73" s="201">
        <v>17896</v>
      </c>
    </row>
    <row r="74" spans="1:9">
      <c r="A74" s="196">
        <v>78</v>
      </c>
      <c r="B74" s="339">
        <f t="shared" si="4"/>
        <v>4.5659999999999998</v>
      </c>
      <c r="D74" s="197" t="s">
        <v>265</v>
      </c>
      <c r="E74" s="198">
        <v>4.5659999999999998</v>
      </c>
      <c r="G74" s="199" t="s">
        <v>345</v>
      </c>
      <c r="H74" s="201">
        <v>2361</v>
      </c>
    </row>
    <row r="75" spans="1:9" ht="20.399999999999999">
      <c r="A75" s="196">
        <v>79</v>
      </c>
      <c r="B75" s="339">
        <f t="shared" si="4"/>
        <v>10.587999999999999</v>
      </c>
      <c r="D75" s="197" t="s">
        <v>266</v>
      </c>
      <c r="E75" s="198">
        <v>10.587999999999999</v>
      </c>
      <c r="G75" s="199" t="s">
        <v>346</v>
      </c>
      <c r="H75" s="201">
        <v>6036</v>
      </c>
    </row>
    <row r="76" spans="1:9" ht="30.6">
      <c r="A76" s="196">
        <v>80</v>
      </c>
      <c r="B76" s="339">
        <f>E76*H76/I76</f>
        <v>28.108467268359799</v>
      </c>
      <c r="D76" s="197" t="s">
        <v>267</v>
      </c>
      <c r="E76" s="198">
        <v>114.178</v>
      </c>
      <c r="G76" s="199" t="s">
        <v>347</v>
      </c>
      <c r="H76" s="201">
        <v>10556</v>
      </c>
      <c r="I76" s="340">
        <f>SUM(H76:H78)</f>
        <v>42879</v>
      </c>
    </row>
    <row r="77" spans="1:9" ht="30.6">
      <c r="A77" s="196">
        <v>81</v>
      </c>
      <c r="B77" s="339">
        <f t="shared" ref="B77:B78" si="5">E77*H77/I77</f>
        <v>42.926923155857175</v>
      </c>
      <c r="D77" s="197" t="s">
        <v>267</v>
      </c>
      <c r="E77" s="198">
        <v>114.178</v>
      </c>
      <c r="G77" s="199" t="s">
        <v>348</v>
      </c>
      <c r="H77" s="201">
        <v>16121</v>
      </c>
      <c r="I77" s="340">
        <f>SUM(H76:H78)</f>
        <v>42879</v>
      </c>
    </row>
    <row r="78" spans="1:9" ht="30.6">
      <c r="A78" s="196">
        <v>82</v>
      </c>
      <c r="B78" s="339">
        <f t="shared" si="5"/>
        <v>43.14260957578302</v>
      </c>
      <c r="D78" s="197" t="s">
        <v>267</v>
      </c>
      <c r="E78" s="198">
        <v>114.178</v>
      </c>
      <c r="G78" s="199" t="s">
        <v>349</v>
      </c>
      <c r="H78" s="201">
        <v>16202</v>
      </c>
      <c r="I78" s="340">
        <f>SUM(H76:H78)</f>
        <v>42879</v>
      </c>
    </row>
    <row r="79" spans="1:9">
      <c r="A79" s="196">
        <v>84</v>
      </c>
      <c r="B79" s="339">
        <f t="shared" si="4"/>
        <v>301.11399999999998</v>
      </c>
      <c r="D79" s="197" t="s">
        <v>268</v>
      </c>
      <c r="E79" s="198">
        <v>301.11399999999998</v>
      </c>
      <c r="G79" s="199" t="s">
        <v>350</v>
      </c>
      <c r="H79" s="201">
        <v>254186</v>
      </c>
    </row>
    <row r="80" spans="1:9">
      <c r="A80" s="196">
        <v>85</v>
      </c>
      <c r="B80" s="339">
        <f t="shared" si="4"/>
        <v>290.577</v>
      </c>
      <c r="D80" s="197" t="s">
        <v>269</v>
      </c>
      <c r="E80" s="198">
        <v>290.577</v>
      </c>
      <c r="G80" s="199" t="s">
        <v>351</v>
      </c>
      <c r="H80" s="201">
        <v>173517</v>
      </c>
    </row>
    <row r="81" spans="1:9">
      <c r="A81" s="196">
        <v>86</v>
      </c>
      <c r="B81" s="339">
        <f t="shared" si="4"/>
        <v>234.59399999999999</v>
      </c>
      <c r="D81" s="197" t="s">
        <v>270</v>
      </c>
      <c r="E81" s="198">
        <v>234.59399999999999</v>
      </c>
      <c r="G81" s="199" t="s">
        <v>352</v>
      </c>
      <c r="H81" s="201">
        <v>149281</v>
      </c>
    </row>
    <row r="82" spans="1:9">
      <c r="A82" s="196">
        <v>87</v>
      </c>
      <c r="B82" s="339">
        <f>E82*H82/I82</f>
        <v>55.067459277487274</v>
      </c>
      <c r="D82" s="197" t="s">
        <v>271</v>
      </c>
      <c r="E82" s="198">
        <v>71.683000000000007</v>
      </c>
      <c r="G82" s="199" t="s">
        <v>353</v>
      </c>
      <c r="H82" s="201">
        <v>22477</v>
      </c>
      <c r="I82" s="340">
        <f>SUM(H82:H83)</f>
        <v>29259</v>
      </c>
    </row>
    <row r="83" spans="1:9">
      <c r="A83" s="196">
        <v>88</v>
      </c>
      <c r="B83" s="339">
        <f>E83*H83/I83</f>
        <v>16.615540722512733</v>
      </c>
      <c r="D83" s="197" t="s">
        <v>271</v>
      </c>
      <c r="E83" s="198">
        <v>71.683000000000007</v>
      </c>
      <c r="G83" s="199" t="s">
        <v>354</v>
      </c>
      <c r="H83" s="201">
        <v>6782</v>
      </c>
      <c r="I83" s="340">
        <f>SUM(H82:H83)</f>
        <v>29259</v>
      </c>
    </row>
    <row r="84" spans="1:9" ht="20.399999999999999">
      <c r="A84" s="196">
        <v>90</v>
      </c>
      <c r="B84" s="339">
        <f>E84*H84/I84</f>
        <v>11.763455204105592</v>
      </c>
      <c r="D84" s="197" t="s">
        <v>272</v>
      </c>
      <c r="E84" s="198">
        <v>41.042000000000002</v>
      </c>
      <c r="G84" s="199" t="s">
        <v>355</v>
      </c>
      <c r="H84" s="201">
        <v>8545</v>
      </c>
      <c r="I84" s="340">
        <f>SUM(H84:H86)</f>
        <v>29813</v>
      </c>
    </row>
    <row r="85" spans="1:9" ht="20.399999999999999">
      <c r="A85" s="196">
        <v>91</v>
      </c>
      <c r="B85" s="339">
        <f t="shared" ref="B85:B86" si="6">E85*H85/I85</f>
        <v>12.219125616341865</v>
      </c>
      <c r="D85" s="197" t="s">
        <v>272</v>
      </c>
      <c r="E85" s="198">
        <v>41.042000000000002</v>
      </c>
      <c r="G85" s="199" t="s">
        <v>356</v>
      </c>
      <c r="H85" s="201">
        <v>8876</v>
      </c>
      <c r="I85" s="340">
        <f>SUM(H84:H86)</f>
        <v>29813</v>
      </c>
    </row>
    <row r="86" spans="1:9" ht="20.399999999999999">
      <c r="A86" s="196">
        <v>92</v>
      </c>
      <c r="B86" s="339">
        <f t="shared" si="6"/>
        <v>17.059419179552545</v>
      </c>
      <c r="D86" s="197" t="s">
        <v>272</v>
      </c>
      <c r="E86" s="198">
        <v>41.042000000000002</v>
      </c>
      <c r="G86" s="199" t="s">
        <v>357</v>
      </c>
      <c r="H86" s="201">
        <v>12392</v>
      </c>
      <c r="I86" s="340">
        <f>SUM(H84:H86)</f>
        <v>29813</v>
      </c>
    </row>
    <row r="87" spans="1:9">
      <c r="A87" s="196">
        <v>93</v>
      </c>
      <c r="B87" s="339">
        <f t="shared" si="4"/>
        <v>19.803999999999998</v>
      </c>
      <c r="D87" s="197" t="s">
        <v>273</v>
      </c>
      <c r="E87" s="198">
        <v>19.803999999999998</v>
      </c>
      <c r="G87" s="199" t="s">
        <v>358</v>
      </c>
      <c r="H87" s="201">
        <v>12295</v>
      </c>
    </row>
    <row r="88" spans="1:9">
      <c r="A88" s="196">
        <v>94</v>
      </c>
      <c r="B88" s="339">
        <f t="shared" si="4"/>
        <v>25.904</v>
      </c>
      <c r="D88" s="197" t="s">
        <v>274</v>
      </c>
      <c r="E88" s="198">
        <v>25.904</v>
      </c>
      <c r="G88" s="199" t="s">
        <v>359</v>
      </c>
      <c r="H88" s="201">
        <v>12385</v>
      </c>
    </row>
    <row r="89" spans="1:9">
      <c r="A89" s="196">
        <v>95</v>
      </c>
      <c r="B89" s="339">
        <f t="shared" si="4"/>
        <v>11.895</v>
      </c>
      <c r="D89" s="197" t="s">
        <v>275</v>
      </c>
      <c r="E89" s="198">
        <v>11.895</v>
      </c>
      <c r="G89" s="199" t="s">
        <v>360</v>
      </c>
      <c r="H89" s="201">
        <v>10498</v>
      </c>
    </row>
    <row r="90" spans="1:9">
      <c r="A90" s="196">
        <v>96</v>
      </c>
      <c r="B90" s="339">
        <f t="shared" si="4"/>
        <v>14.162000000000001</v>
      </c>
      <c r="D90" s="197" t="s">
        <v>276</v>
      </c>
      <c r="E90" s="198">
        <v>14.162000000000001</v>
      </c>
      <c r="G90" s="202" t="s">
        <v>361</v>
      </c>
      <c r="H90" s="201">
        <v>26322</v>
      </c>
    </row>
    <row r="91" spans="1:9" ht="20.399999999999999">
      <c r="A91" s="196">
        <v>97</v>
      </c>
      <c r="B91" s="339">
        <f>E91/2</f>
        <v>4.5545</v>
      </c>
      <c r="D91" s="197" t="s">
        <v>277</v>
      </c>
      <c r="E91" s="198">
        <v>9.109</v>
      </c>
      <c r="G91" s="202" t="s">
        <v>361</v>
      </c>
      <c r="H91" s="201">
        <v>26322</v>
      </c>
    </row>
    <row r="92" spans="1:9" ht="20.399999999999999">
      <c r="A92" s="196">
        <v>98</v>
      </c>
      <c r="B92" s="339">
        <f>E92/2</f>
        <v>4.5545</v>
      </c>
      <c r="D92" s="197" t="s">
        <v>277</v>
      </c>
      <c r="E92" s="198">
        <v>9.109</v>
      </c>
      <c r="G92" s="202" t="s">
        <v>361</v>
      </c>
      <c r="H92" s="201">
        <v>26322</v>
      </c>
    </row>
    <row r="93" spans="1:9">
      <c r="A93" s="196">
        <v>99</v>
      </c>
      <c r="B93" s="339">
        <f t="shared" si="4"/>
        <v>0</v>
      </c>
      <c r="D93" s="197" t="s">
        <v>278</v>
      </c>
      <c r="E93" s="198">
        <v>0</v>
      </c>
      <c r="G93" s="202" t="s">
        <v>361</v>
      </c>
      <c r="H93" s="201">
        <v>26322</v>
      </c>
    </row>
    <row r="94" spans="1:9">
      <c r="A94" s="192" t="s">
        <v>497</v>
      </c>
      <c r="B94" s="339">
        <f>SUM(B6:B93)</f>
        <v>4473.4340000000002</v>
      </c>
    </row>
  </sheetData>
  <conditionalFormatting sqref="H6:H90">
    <cfRule type="cellIs" dxfId="17" priority="13" stopIfTrue="1" operator="lessThan">
      <formula>0</formula>
    </cfRule>
  </conditionalFormatting>
  <conditionalFormatting sqref="H6:H90">
    <cfRule type="cellIs" dxfId="16" priority="10" operator="lessThan">
      <formula>0</formula>
    </cfRule>
    <cfRule type="cellIs" dxfId="15" priority="11" operator="lessThan">
      <formula>0</formula>
    </cfRule>
  </conditionalFormatting>
  <conditionalFormatting sqref="H91">
    <cfRule type="cellIs" dxfId="14" priority="9" stopIfTrue="1" operator="lessThan">
      <formula>0</formula>
    </cfRule>
  </conditionalFormatting>
  <conditionalFormatting sqref="H91">
    <cfRule type="cellIs" dxfId="13" priority="7" operator="lessThan">
      <formula>0</formula>
    </cfRule>
    <cfRule type="cellIs" dxfId="12" priority="8" operator="lessThan">
      <formula>0</formula>
    </cfRule>
  </conditionalFormatting>
  <conditionalFormatting sqref="H92">
    <cfRule type="cellIs" dxfId="11" priority="6" stopIfTrue="1" operator="lessThan">
      <formula>0</formula>
    </cfRule>
  </conditionalFormatting>
  <conditionalFormatting sqref="H92">
    <cfRule type="cellIs" dxfId="10" priority="4" operator="lessThan">
      <formula>0</formula>
    </cfRule>
    <cfRule type="cellIs" dxfId="9" priority="5" operator="lessThan">
      <formula>0</formula>
    </cfRule>
  </conditionalFormatting>
  <conditionalFormatting sqref="H93">
    <cfRule type="cellIs" dxfId="8" priority="3" stopIfTrue="1" operator="lessThan">
      <formula>0</formula>
    </cfRule>
  </conditionalFormatting>
  <conditionalFormatting sqref="H93">
    <cfRule type="cellIs" dxfId="7" priority="1" operator="lessThan">
      <formula>0</formula>
    </cfRule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60BE-26CB-4BC5-AEC7-51B68232B01F}">
  <dimension ref="A1:D81"/>
  <sheetViews>
    <sheetView topLeftCell="A4" workbookViewId="0">
      <selection activeCell="D8" sqref="D8"/>
    </sheetView>
  </sheetViews>
  <sheetFormatPr defaultRowHeight="14.4"/>
  <cols>
    <col min="1" max="1" width="62.44140625" style="182" customWidth="1"/>
    <col min="2" max="4" width="18.21875" style="182" customWidth="1"/>
    <col min="5" max="16384" width="8.88671875" style="182"/>
  </cols>
  <sheetData>
    <row r="1" spans="1:4">
      <c r="A1" s="181" t="e">
        <f ca="1">DotStatQuery(#REF!)</f>
        <v>#NAME?</v>
      </c>
    </row>
    <row r="2" spans="1:4">
      <c r="A2" s="183" t="s">
        <v>193</v>
      </c>
    </row>
    <row r="3" spans="1:4">
      <c r="A3" s="184" t="s">
        <v>194</v>
      </c>
      <c r="B3" s="356" t="s">
        <v>195</v>
      </c>
      <c r="C3" s="357"/>
      <c r="D3" s="358"/>
    </row>
    <row r="4" spans="1:4">
      <c r="A4" s="184" t="s">
        <v>196</v>
      </c>
      <c r="B4" s="359" t="s">
        <v>10</v>
      </c>
      <c r="C4" s="360"/>
      <c r="D4" s="361"/>
    </row>
    <row r="5" spans="1:4" ht="30.6">
      <c r="A5" s="185" t="s">
        <v>26</v>
      </c>
      <c r="B5" s="186" t="s">
        <v>197</v>
      </c>
      <c r="C5" s="186" t="s">
        <v>198</v>
      </c>
      <c r="D5" s="186" t="s">
        <v>199</v>
      </c>
    </row>
    <row r="6" spans="1:4">
      <c r="A6" s="185" t="s">
        <v>200</v>
      </c>
      <c r="B6" s="186" t="s">
        <v>201</v>
      </c>
      <c r="C6" s="186" t="s">
        <v>201</v>
      </c>
      <c r="D6" s="186" t="s">
        <v>202</v>
      </c>
    </row>
    <row r="7" spans="1:4">
      <c r="A7" s="187" t="s">
        <v>203</v>
      </c>
      <c r="B7" s="188" t="s">
        <v>204</v>
      </c>
      <c r="C7" s="188" t="s">
        <v>204</v>
      </c>
      <c r="D7" s="188" t="s">
        <v>204</v>
      </c>
    </row>
    <row r="8" spans="1:4">
      <c r="A8" s="189" t="s">
        <v>205</v>
      </c>
      <c r="B8" s="190">
        <v>10820351</v>
      </c>
      <c r="C8" s="190">
        <v>4292397</v>
      </c>
      <c r="D8" s="190">
        <v>4473.4350000000004</v>
      </c>
    </row>
    <row r="9" spans="1:4">
      <c r="A9" s="189" t="s">
        <v>206</v>
      </c>
      <c r="B9" s="191">
        <v>200945</v>
      </c>
      <c r="C9" s="191">
        <v>76297</v>
      </c>
      <c r="D9" s="191">
        <v>98.21</v>
      </c>
    </row>
    <row r="10" spans="1:4">
      <c r="A10" s="189" t="s">
        <v>207</v>
      </c>
      <c r="B10" s="190">
        <v>53883</v>
      </c>
      <c r="C10" s="190">
        <v>28334</v>
      </c>
      <c r="D10" s="190">
        <v>14.302</v>
      </c>
    </row>
    <row r="11" spans="1:4">
      <c r="A11" s="189" t="s">
        <v>208</v>
      </c>
      <c r="B11" s="191">
        <v>1670</v>
      </c>
      <c r="C11" s="191">
        <v>677</v>
      </c>
      <c r="D11" s="191">
        <v>1.2090000000000001</v>
      </c>
    </row>
    <row r="12" spans="1:4">
      <c r="A12" s="189" t="s">
        <v>209</v>
      </c>
      <c r="B12" s="191">
        <v>40881</v>
      </c>
      <c r="C12" s="191">
        <v>24328</v>
      </c>
      <c r="D12" s="191">
        <v>21.847000000000001</v>
      </c>
    </row>
    <row r="13" spans="1:4">
      <c r="A13" s="189" t="s">
        <v>210</v>
      </c>
      <c r="B13" s="190">
        <v>18851</v>
      </c>
      <c r="C13" s="190">
        <v>8084</v>
      </c>
      <c r="D13" s="190">
        <v>8.2390000000000008</v>
      </c>
    </row>
    <row r="14" spans="1:4">
      <c r="A14" s="189" t="s">
        <v>211</v>
      </c>
      <c r="B14" s="191">
        <v>3102</v>
      </c>
      <c r="C14" s="191">
        <v>1493</v>
      </c>
      <c r="D14" s="191">
        <v>2.2010000000000001</v>
      </c>
    </row>
    <row r="15" spans="1:4">
      <c r="A15" s="189" t="s">
        <v>212</v>
      </c>
      <c r="B15" s="191">
        <v>248872</v>
      </c>
      <c r="C15" s="191">
        <v>61145</v>
      </c>
      <c r="D15" s="191">
        <v>102.40600000000001</v>
      </c>
    </row>
    <row r="16" spans="1:4">
      <c r="A16" s="189" t="s">
        <v>213</v>
      </c>
      <c r="B16" s="190">
        <v>72130</v>
      </c>
      <c r="C16" s="190">
        <v>26905</v>
      </c>
      <c r="D16" s="190">
        <v>15.356</v>
      </c>
    </row>
    <row r="17" spans="1:4">
      <c r="A17" s="189" t="s">
        <v>214</v>
      </c>
      <c r="B17" s="191">
        <v>8093</v>
      </c>
      <c r="C17" s="191">
        <v>5219</v>
      </c>
      <c r="D17" s="191">
        <v>1.284</v>
      </c>
    </row>
    <row r="18" spans="1:4">
      <c r="A18" s="189" t="s">
        <v>215</v>
      </c>
      <c r="B18" s="190">
        <v>52220</v>
      </c>
      <c r="C18" s="190">
        <v>15213</v>
      </c>
      <c r="D18" s="190">
        <v>26.216999999999999</v>
      </c>
    </row>
    <row r="19" spans="1:4">
      <c r="A19" s="189" t="s">
        <v>216</v>
      </c>
      <c r="B19" s="191">
        <v>18658</v>
      </c>
      <c r="C19" s="191">
        <v>8415</v>
      </c>
      <c r="D19" s="191">
        <v>18.891999999999999</v>
      </c>
    </row>
    <row r="20" spans="1:4">
      <c r="A20" s="189" t="s">
        <v>217</v>
      </c>
      <c r="B20" s="190">
        <v>6177</v>
      </c>
      <c r="C20" s="190">
        <v>2586</v>
      </c>
      <c r="D20" s="190">
        <v>6.17</v>
      </c>
    </row>
    <row r="21" spans="1:4">
      <c r="A21" s="189" t="s">
        <v>218</v>
      </c>
      <c r="B21" s="190">
        <v>91506</v>
      </c>
      <c r="C21" s="190">
        <v>26976</v>
      </c>
      <c r="D21" s="190">
        <v>37.545000000000002</v>
      </c>
    </row>
    <row r="22" spans="1:4">
      <c r="A22" s="189" t="s">
        <v>219</v>
      </c>
      <c r="B22" s="191">
        <v>73979</v>
      </c>
      <c r="C22" s="191">
        <v>19909</v>
      </c>
      <c r="D22" s="191">
        <v>21.222000000000001</v>
      </c>
    </row>
    <row r="23" spans="1:4">
      <c r="A23" s="189" t="s">
        <v>220</v>
      </c>
      <c r="B23" s="190">
        <v>42572</v>
      </c>
      <c r="C23" s="190">
        <v>15588</v>
      </c>
      <c r="D23" s="190">
        <v>20.263000000000002</v>
      </c>
    </row>
    <row r="24" spans="1:4">
      <c r="A24" s="189" t="s">
        <v>221</v>
      </c>
      <c r="B24" s="190">
        <v>52448</v>
      </c>
      <c r="C24" s="190">
        <v>1596</v>
      </c>
      <c r="D24" s="190">
        <v>1.6579999999999999</v>
      </c>
    </row>
    <row r="25" spans="1:4">
      <c r="A25" s="189" t="s">
        <v>222</v>
      </c>
      <c r="B25" s="190">
        <v>151012</v>
      </c>
      <c r="C25" s="190">
        <v>36143</v>
      </c>
      <c r="D25" s="190">
        <v>30.306999999999999</v>
      </c>
    </row>
    <row r="26" spans="1:4">
      <c r="A26" s="189" t="s">
        <v>223</v>
      </c>
      <c r="B26" s="191">
        <v>42084</v>
      </c>
      <c r="C26" s="191">
        <v>18937</v>
      </c>
      <c r="D26" s="191">
        <v>9.8209999999999997</v>
      </c>
    </row>
    <row r="27" spans="1:4">
      <c r="A27" s="189" t="s">
        <v>224</v>
      </c>
      <c r="B27" s="191">
        <v>275360</v>
      </c>
      <c r="C27" s="191">
        <v>90546</v>
      </c>
      <c r="D27" s="191">
        <v>94.986000000000004</v>
      </c>
    </row>
    <row r="28" spans="1:4">
      <c r="A28" s="189" t="s">
        <v>225</v>
      </c>
      <c r="B28" s="190">
        <v>137513</v>
      </c>
      <c r="C28" s="190">
        <v>52369</v>
      </c>
      <c r="D28" s="190">
        <v>57.429000000000002</v>
      </c>
    </row>
    <row r="29" spans="1:4">
      <c r="A29" s="189" t="s">
        <v>226</v>
      </c>
      <c r="B29" s="190">
        <v>172888</v>
      </c>
      <c r="C29" s="190">
        <v>36895</v>
      </c>
      <c r="D29" s="190">
        <v>47.378999999999998</v>
      </c>
    </row>
    <row r="30" spans="1:4">
      <c r="A30" s="189" t="s">
        <v>227</v>
      </c>
      <c r="B30" s="191">
        <v>361182</v>
      </c>
      <c r="C30" s="191">
        <v>135312</v>
      </c>
      <c r="D30" s="191">
        <v>176.34700000000001</v>
      </c>
    </row>
    <row r="31" spans="1:4">
      <c r="A31" s="189" t="s">
        <v>228</v>
      </c>
      <c r="B31" s="190">
        <v>331541</v>
      </c>
      <c r="C31" s="190">
        <v>67683</v>
      </c>
      <c r="D31" s="190">
        <v>47.427999999999997</v>
      </c>
    </row>
    <row r="32" spans="1:4">
      <c r="A32" s="189" t="s">
        <v>229</v>
      </c>
      <c r="B32" s="191">
        <v>283055</v>
      </c>
      <c r="C32" s="191">
        <v>87913</v>
      </c>
      <c r="D32" s="191">
        <v>102.968</v>
      </c>
    </row>
    <row r="33" spans="1:4">
      <c r="A33" s="189" t="s">
        <v>230</v>
      </c>
      <c r="B33" s="190">
        <v>327068</v>
      </c>
      <c r="C33" s="190">
        <v>106678</v>
      </c>
      <c r="D33" s="190">
        <v>134.61000000000001</v>
      </c>
    </row>
    <row r="34" spans="1:4">
      <c r="A34" s="189" t="s">
        <v>231</v>
      </c>
      <c r="B34" s="190">
        <v>1194040</v>
      </c>
      <c r="C34" s="190">
        <v>239722</v>
      </c>
      <c r="D34" s="190">
        <v>188.9</v>
      </c>
    </row>
    <row r="35" spans="1:4">
      <c r="A35" s="189" t="s">
        <v>232</v>
      </c>
      <c r="B35" s="191">
        <v>66620</v>
      </c>
      <c r="C35" s="191">
        <v>26414</v>
      </c>
      <c r="D35" s="191">
        <v>25.638999999999999</v>
      </c>
    </row>
    <row r="36" spans="1:4">
      <c r="A36" s="189" t="s">
        <v>233</v>
      </c>
      <c r="B36" s="191">
        <v>108693</v>
      </c>
      <c r="C36" s="191">
        <v>38110</v>
      </c>
      <c r="D36" s="191">
        <v>63.393000000000001</v>
      </c>
    </row>
    <row r="37" spans="1:4">
      <c r="A37" s="189" t="s">
        <v>234</v>
      </c>
      <c r="B37" s="190">
        <v>103156</v>
      </c>
      <c r="C37" s="190">
        <v>42118</v>
      </c>
      <c r="D37" s="190">
        <v>42.968000000000004</v>
      </c>
    </row>
    <row r="38" spans="1:4">
      <c r="A38" s="189" t="s">
        <v>235</v>
      </c>
      <c r="B38" s="190">
        <v>371082</v>
      </c>
      <c r="C38" s="190">
        <v>138425</v>
      </c>
      <c r="D38" s="190">
        <v>32.222999999999999</v>
      </c>
    </row>
    <row r="39" spans="1:4">
      <c r="A39" s="189" t="s">
        <v>236</v>
      </c>
      <c r="B39" s="190">
        <v>43640</v>
      </c>
      <c r="C39" s="190">
        <v>19428</v>
      </c>
      <c r="D39" s="190">
        <v>18.797999999999998</v>
      </c>
    </row>
    <row r="40" spans="1:4" ht="20.399999999999999">
      <c r="A40" s="189" t="s">
        <v>237</v>
      </c>
      <c r="B40" s="191">
        <v>71416</v>
      </c>
      <c r="C40" s="191">
        <v>25613</v>
      </c>
      <c r="D40" s="191">
        <v>37.828000000000003</v>
      </c>
    </row>
    <row r="41" spans="1:4">
      <c r="A41" s="189" t="s">
        <v>238</v>
      </c>
      <c r="B41" s="190">
        <v>726061</v>
      </c>
      <c r="C41" s="190">
        <v>234341</v>
      </c>
      <c r="D41" s="190">
        <v>267.44200000000001</v>
      </c>
    </row>
    <row r="42" spans="1:4" ht="20.399999999999999">
      <c r="A42" s="189" t="s">
        <v>239</v>
      </c>
      <c r="B42" s="191">
        <v>144129</v>
      </c>
      <c r="C42" s="191">
        <v>67220</v>
      </c>
      <c r="D42" s="191">
        <v>72.119</v>
      </c>
    </row>
    <row r="43" spans="1:4">
      <c r="A43" s="189" t="s">
        <v>240</v>
      </c>
      <c r="B43" s="190">
        <v>526393</v>
      </c>
      <c r="C43" s="190">
        <v>235106</v>
      </c>
      <c r="D43" s="190">
        <v>260.65199999999999</v>
      </c>
    </row>
    <row r="44" spans="1:4">
      <c r="A44" s="189" t="s">
        <v>241</v>
      </c>
      <c r="B44" s="191">
        <v>317213</v>
      </c>
      <c r="C44" s="191">
        <v>169501</v>
      </c>
      <c r="D44" s="191">
        <v>281.685</v>
      </c>
    </row>
    <row r="45" spans="1:4">
      <c r="A45" s="189" t="s">
        <v>242</v>
      </c>
      <c r="B45" s="191">
        <v>321213</v>
      </c>
      <c r="C45" s="191">
        <v>128174</v>
      </c>
      <c r="D45" s="191">
        <v>175.56800000000001</v>
      </c>
    </row>
    <row r="46" spans="1:4">
      <c r="A46" s="189" t="s">
        <v>243</v>
      </c>
      <c r="B46" s="190">
        <v>1126</v>
      </c>
      <c r="C46" s="190">
        <v>301</v>
      </c>
      <c r="D46" s="190">
        <v>0.63500000000000001</v>
      </c>
    </row>
    <row r="47" spans="1:4">
      <c r="A47" s="189" t="s">
        <v>244</v>
      </c>
      <c r="B47" s="191">
        <v>27143</v>
      </c>
      <c r="C47" s="191">
        <v>3405</v>
      </c>
      <c r="D47" s="191">
        <v>2.3879999999999999</v>
      </c>
    </row>
    <row r="48" spans="1:4">
      <c r="A48" s="189" t="s">
        <v>245</v>
      </c>
      <c r="B48" s="190">
        <v>252481</v>
      </c>
      <c r="C48" s="190">
        <v>93638</v>
      </c>
      <c r="D48" s="190">
        <v>75.537999999999997</v>
      </c>
    </row>
    <row r="49" spans="1:4">
      <c r="A49" s="189" t="s">
        <v>246</v>
      </c>
      <c r="B49" s="191">
        <v>35191</v>
      </c>
      <c r="C49" s="191">
        <v>16527</v>
      </c>
      <c r="D49" s="191">
        <v>39.386000000000003</v>
      </c>
    </row>
    <row r="50" spans="1:4">
      <c r="A50" s="189" t="s">
        <v>247</v>
      </c>
      <c r="B50" s="190">
        <v>181895</v>
      </c>
      <c r="C50" s="190">
        <v>85971</v>
      </c>
      <c r="D50" s="190">
        <v>154.846</v>
      </c>
    </row>
    <row r="51" spans="1:4">
      <c r="A51" s="189" t="s">
        <v>248</v>
      </c>
      <c r="B51" s="191">
        <v>42711</v>
      </c>
      <c r="C51" s="191">
        <v>21280</v>
      </c>
      <c r="D51" s="191">
        <v>14.859</v>
      </c>
    </row>
    <row r="52" spans="1:4">
      <c r="A52" s="189" t="s">
        <v>249</v>
      </c>
      <c r="B52" s="190">
        <v>54141</v>
      </c>
      <c r="C52" s="190">
        <v>23601</v>
      </c>
      <c r="D52" s="190">
        <v>8.5359999999999996</v>
      </c>
    </row>
    <row r="53" spans="1:4">
      <c r="A53" s="189" t="s">
        <v>250</v>
      </c>
      <c r="B53" s="191">
        <v>124245</v>
      </c>
      <c r="C53" s="191">
        <v>59037</v>
      </c>
      <c r="D53" s="191">
        <v>19.577000000000002</v>
      </c>
    </row>
    <row r="54" spans="1:4">
      <c r="A54" s="189" t="s">
        <v>251</v>
      </c>
      <c r="B54" s="191">
        <v>157384</v>
      </c>
      <c r="C54" s="191">
        <v>95877</v>
      </c>
      <c r="D54" s="191">
        <v>65.441000000000003</v>
      </c>
    </row>
    <row r="55" spans="1:4">
      <c r="A55" s="189" t="s">
        <v>252</v>
      </c>
      <c r="B55" s="190">
        <v>34088</v>
      </c>
      <c r="C55" s="190">
        <v>20793</v>
      </c>
      <c r="D55" s="190">
        <v>13.042</v>
      </c>
    </row>
    <row r="56" spans="1:4">
      <c r="A56" s="189" t="s">
        <v>253</v>
      </c>
      <c r="B56" s="190">
        <v>201056</v>
      </c>
      <c r="C56" s="190">
        <v>130808</v>
      </c>
      <c r="D56" s="190">
        <v>51.896999999999998</v>
      </c>
    </row>
    <row r="57" spans="1:4" ht="20.399999999999999">
      <c r="A57" s="189" t="s">
        <v>254</v>
      </c>
      <c r="B57" s="191">
        <v>79657</v>
      </c>
      <c r="C57" s="191">
        <v>27200</v>
      </c>
      <c r="D57" s="191">
        <v>14.016999999999999</v>
      </c>
    </row>
    <row r="58" spans="1:4">
      <c r="A58" s="189" t="s">
        <v>255</v>
      </c>
      <c r="B58" s="190">
        <v>49460</v>
      </c>
      <c r="C58" s="190">
        <v>23413</v>
      </c>
      <c r="D58" s="190">
        <v>11.523999999999999</v>
      </c>
    </row>
    <row r="59" spans="1:4">
      <c r="A59" s="189" t="s">
        <v>256</v>
      </c>
      <c r="B59" s="190">
        <v>687174</v>
      </c>
      <c r="C59" s="190">
        <v>360797</v>
      </c>
      <c r="D59" s="190">
        <v>66.599999999999994</v>
      </c>
    </row>
    <row r="60" spans="1:4">
      <c r="A60" s="189" t="s">
        <v>257</v>
      </c>
      <c r="B60" s="191">
        <v>82129</v>
      </c>
      <c r="C60" s="191">
        <v>45208</v>
      </c>
      <c r="D60" s="191">
        <v>46.033999999999999</v>
      </c>
    </row>
    <row r="61" spans="1:4">
      <c r="A61" s="189" t="s">
        <v>258</v>
      </c>
      <c r="B61" s="190">
        <v>66567</v>
      </c>
      <c r="C61" s="190">
        <v>29881</v>
      </c>
      <c r="D61" s="190">
        <v>23.623999999999999</v>
      </c>
    </row>
    <row r="62" spans="1:4" ht="20.399999999999999">
      <c r="A62" s="189" t="s">
        <v>259</v>
      </c>
      <c r="B62" s="191">
        <v>141060</v>
      </c>
      <c r="C62" s="191">
        <v>53730</v>
      </c>
      <c r="D62" s="191">
        <v>61.777999999999999</v>
      </c>
    </row>
    <row r="63" spans="1:4">
      <c r="A63" s="189" t="s">
        <v>260</v>
      </c>
      <c r="B63" s="190">
        <v>49450</v>
      </c>
      <c r="C63" s="190">
        <v>34324</v>
      </c>
      <c r="D63" s="190">
        <v>26.803999999999998</v>
      </c>
    </row>
    <row r="64" spans="1:4">
      <c r="A64" s="189" t="s">
        <v>261</v>
      </c>
      <c r="B64" s="190">
        <v>87476</v>
      </c>
      <c r="C64" s="190">
        <v>22675</v>
      </c>
      <c r="D64" s="190">
        <v>21.338000000000001</v>
      </c>
    </row>
    <row r="65" spans="1:4">
      <c r="A65" s="189" t="s">
        <v>262</v>
      </c>
      <c r="B65" s="190">
        <v>87130</v>
      </c>
      <c r="C65" s="190">
        <v>23913</v>
      </c>
      <c r="D65" s="190">
        <v>30.384</v>
      </c>
    </row>
    <row r="66" spans="1:4">
      <c r="A66" s="189" t="s">
        <v>263</v>
      </c>
      <c r="B66" s="191">
        <v>5353</v>
      </c>
      <c r="C66" s="191">
        <v>2035</v>
      </c>
      <c r="D66" s="191">
        <v>2.0990000000000002</v>
      </c>
    </row>
    <row r="67" spans="1:4">
      <c r="A67" s="189" t="s">
        <v>264</v>
      </c>
      <c r="B67" s="191">
        <v>33851</v>
      </c>
      <c r="C67" s="191">
        <v>18428</v>
      </c>
      <c r="D67" s="191">
        <v>8.3610000000000007</v>
      </c>
    </row>
    <row r="68" spans="1:4">
      <c r="A68" s="189" t="s">
        <v>265</v>
      </c>
      <c r="B68" s="190">
        <v>17554</v>
      </c>
      <c r="C68" s="190">
        <v>3115</v>
      </c>
      <c r="D68" s="190">
        <v>4.5659999999999998</v>
      </c>
    </row>
    <row r="69" spans="1:4" ht="20.399999999999999">
      <c r="A69" s="189" t="s">
        <v>266</v>
      </c>
      <c r="B69" s="191">
        <v>62612</v>
      </c>
      <c r="C69" s="191">
        <v>7187</v>
      </c>
      <c r="D69" s="191">
        <v>10.587999999999999</v>
      </c>
    </row>
    <row r="70" spans="1:4" ht="30.6">
      <c r="A70" s="189" t="s">
        <v>267</v>
      </c>
      <c r="B70" s="190">
        <v>101905</v>
      </c>
      <c r="C70" s="190">
        <v>44944</v>
      </c>
      <c r="D70" s="190">
        <v>114.178</v>
      </c>
    </row>
    <row r="71" spans="1:4">
      <c r="A71" s="189" t="s">
        <v>268</v>
      </c>
      <c r="B71" s="191">
        <v>382797</v>
      </c>
      <c r="C71" s="191">
        <v>264559</v>
      </c>
      <c r="D71" s="191">
        <v>301.11399999999998</v>
      </c>
    </row>
    <row r="72" spans="1:4">
      <c r="A72" s="189" t="s">
        <v>269</v>
      </c>
      <c r="B72" s="190">
        <v>229672</v>
      </c>
      <c r="C72" s="190">
        <v>180392</v>
      </c>
      <c r="D72" s="190">
        <v>290.577</v>
      </c>
    </row>
    <row r="73" spans="1:4">
      <c r="A73" s="189" t="s">
        <v>270</v>
      </c>
      <c r="B73" s="190">
        <v>257836</v>
      </c>
      <c r="C73" s="190">
        <v>155484</v>
      </c>
      <c r="D73" s="190">
        <v>234.59399999999999</v>
      </c>
    </row>
    <row r="74" spans="1:4">
      <c r="A74" s="189" t="s">
        <v>271</v>
      </c>
      <c r="B74" s="191">
        <v>41883</v>
      </c>
      <c r="C74" s="191">
        <v>30869</v>
      </c>
      <c r="D74" s="191">
        <v>71.683000000000007</v>
      </c>
    </row>
    <row r="75" spans="1:4" ht="20.399999999999999">
      <c r="A75" s="189" t="s">
        <v>272</v>
      </c>
      <c r="B75" s="190">
        <v>61952</v>
      </c>
      <c r="C75" s="190">
        <v>30569</v>
      </c>
      <c r="D75" s="190">
        <v>41.042000000000002</v>
      </c>
    </row>
    <row r="76" spans="1:4">
      <c r="A76" s="189" t="s">
        <v>273</v>
      </c>
      <c r="B76" s="191">
        <v>38669</v>
      </c>
      <c r="C76" s="191">
        <v>12753</v>
      </c>
      <c r="D76" s="191">
        <v>19.803999999999998</v>
      </c>
    </row>
    <row r="77" spans="1:4">
      <c r="A77" s="189" t="s">
        <v>274</v>
      </c>
      <c r="B77" s="191">
        <v>25235</v>
      </c>
      <c r="C77" s="191">
        <v>12304</v>
      </c>
      <c r="D77" s="191">
        <v>25.904</v>
      </c>
    </row>
    <row r="78" spans="1:4">
      <c r="A78" s="189" t="s">
        <v>275</v>
      </c>
      <c r="B78" s="190">
        <v>19129</v>
      </c>
      <c r="C78" s="190">
        <v>10698</v>
      </c>
      <c r="D78" s="190">
        <v>11.895</v>
      </c>
    </row>
    <row r="79" spans="1:4">
      <c r="A79" s="189" t="s">
        <v>276</v>
      </c>
      <c r="B79" s="191">
        <v>34945</v>
      </c>
      <c r="C79" s="191">
        <v>23220</v>
      </c>
      <c r="D79" s="191">
        <v>14.162000000000001</v>
      </c>
    </row>
    <row r="80" spans="1:4" ht="20.399999999999999">
      <c r="A80" s="189" t="s">
        <v>277</v>
      </c>
      <c r="B80" s="190">
        <v>4048</v>
      </c>
      <c r="C80" s="190">
        <v>4048</v>
      </c>
      <c r="D80" s="190">
        <v>9.109</v>
      </c>
    </row>
    <row r="81" spans="1:4">
      <c r="A81" s="189" t="s">
        <v>278</v>
      </c>
      <c r="B81" s="191">
        <v>0</v>
      </c>
      <c r="C81" s="191">
        <v>0</v>
      </c>
      <c r="D81" s="191">
        <v>0</v>
      </c>
    </row>
  </sheetData>
  <mergeCells count="2">
    <mergeCell ref="B3:D3"/>
    <mergeCell ref="B4:D4"/>
  </mergeCells>
  <conditionalFormatting sqref="C9:C81">
    <cfRule type="colorScale" priority="1">
      <colorScale>
        <cfvo type="min"/>
        <cfvo type="max"/>
        <color rgb="FFFCFCFF"/>
        <color rgb="FF63BE7B"/>
      </colorScale>
    </cfRule>
  </conditionalFormatting>
  <conditionalFormatting sqref="D9:D81">
    <cfRule type="colorScale" priority="2">
      <colorScale>
        <cfvo type="min"/>
        <cfvo type="max"/>
        <color rgb="FFFCFCFF"/>
        <color rgb="FF63BE7B"/>
      </colorScale>
    </cfRule>
  </conditionalFormatting>
  <hyperlinks>
    <hyperlink ref="A2" r:id="rId1" tooltip="Click once to display linked information. Click and hold to select this cell." display="http://stats.oecd.org/OECDStat_Metadata/ShowMetadata.ashx?Dataset=STANI4_2016&amp;ShowOnWeb=true&amp;Lang=en" xr:uid="{E14B0294-8314-4FC9-BF3F-01D8D15DB414}"/>
    <hyperlink ref="B3" r:id="rId2" tooltip="Click once to display linked information. Click and hold to select this cell." display="http://stats.oecd.org/OECDStat_Metadata/ShowMetadata.ashx?Dataset=STANI4_2016&amp;Coords=[LOCATION].[CZE]&amp;ShowOnWeb=true&amp;Lang=en" xr:uid="{7434DC8A-ED14-46DD-A57D-D0D7F86F31DD}"/>
    <hyperlink ref="B7" r:id="rId3" tooltip="Click once to display linked information. Click and hold to select this cell." display="http://stats.oecd.org/OECDStat_Metadata/ShowMetadata.ashx?Dataset=STANI4_2016&amp;Coords=[LOCATION].[CZE],[TIME].[2016],[VAR].[PROD]&amp;ShowOnWeb=true" xr:uid="{5BF37E8C-337C-4136-9C5D-3B5F755A4FDB}"/>
    <hyperlink ref="C7" r:id="rId4" tooltip="Click once to display linked information. Click and hold to select this cell." display="http://stats.oecd.org/OECDStat_Metadata/ShowMetadata.ashx?Dataset=STANI4_2016&amp;Coords=[LOCATION].[CZE],[TIME].[2016],[VAR].[VALU]&amp;ShowOnWeb=true" xr:uid="{3BFDB062-1DC5-4483-A321-D61A3075DB01}"/>
    <hyperlink ref="D7" r:id="rId5" tooltip="Click once to display linked information. Click and hold to select this cell." display="http://stats.oecd.org/OECDStat_Metadata/ShowMetadata.ashx?Dataset=STANI4_2016&amp;Coords=[LOCATION].[CZE],[TIME].[2016],[VAR].[EMPE]&amp;ShowOnWeb=true" xr:uid="{7979F7B7-9F92-492A-B5A5-292CC38E8B9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4C469DA0857744B2E25B15AB61C57C" ma:contentTypeVersion="12" ma:contentTypeDescription="Crée un document." ma:contentTypeScope="" ma:versionID="822fc06a6cfa18e7cd6156bbb585447b">
  <xsd:schema xmlns:xsd="http://www.w3.org/2001/XMLSchema" xmlns:xs="http://www.w3.org/2001/XMLSchema" xmlns:p="http://schemas.microsoft.com/office/2006/metadata/properties" xmlns:ns3="96a9e30f-a77c-4cdd-aa33-614d5f6400ab" xmlns:ns4="29ef7386-ee6a-4668-a4fb-9484f91bee7f" targetNamespace="http://schemas.microsoft.com/office/2006/metadata/properties" ma:root="true" ma:fieldsID="d4290a36360e448802f2c6d5884074db" ns3:_="" ns4:_="">
    <xsd:import namespace="96a9e30f-a77c-4cdd-aa33-614d5f6400ab"/>
    <xsd:import namespace="29ef7386-ee6a-4668-a4fb-9484f91bee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9e30f-a77c-4cdd-aa33-614d5f640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f7386-ee6a-4668-a4fb-9484f91bee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36544-6C9D-4462-B064-0948C7C58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a9e30f-a77c-4cdd-aa33-614d5f6400ab"/>
    <ds:schemaRef ds:uri="29ef7386-ee6a-4668-a4fb-9484f91bee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5D462-21DF-464B-878C-1C6E050314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345C59-A95F-4E7D-A8AB-AF19D8A350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Vyrazeni (1-digit)</vt:lpstr>
      <vt:lpstr>Vyrazeni (2-digit)</vt:lpstr>
      <vt:lpstr>Vyrazeni_orig (1-digit)</vt:lpstr>
      <vt:lpstr>Vyrazeni_orig (2-digit)</vt:lpstr>
      <vt:lpstr>administrativni</vt:lpstr>
      <vt:lpstr>skoly</vt:lpstr>
      <vt:lpstr>prace_z_domu</vt:lpstr>
      <vt:lpstr>zamest_odvetvi</vt:lpstr>
      <vt:lpstr>zamest_odvetvi_OECD</vt:lpstr>
      <vt:lpstr>SIOT_oxo</vt:lpstr>
      <vt:lpstr>zamestnanost_odvetvi_CZSO</vt:lpstr>
      <vt:lpstr>Maloobchod - váhy</vt:lpstr>
      <vt:lpstr>zamestnanost_odvetvi_CZSO!Print_Area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Matej Bajgar</cp:lastModifiedBy>
  <dcterms:created xsi:type="dcterms:W3CDTF">2020-04-12T16:47:31Z</dcterms:created>
  <dcterms:modified xsi:type="dcterms:W3CDTF">2020-04-14T13:43:00Z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0x0101000E4C469DA0857744B2E25B15AB61C57C</vt:lpwstr>
  </property>
</Properties>
</file>