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urso DIO\"/>
    </mc:Choice>
  </mc:AlternateContent>
  <xr:revisionPtr revIDLastSave="0" documentId="13_ncr:1_{C519D8CD-2EAE-43AF-8B7C-E75737E56DAE}" xr6:coauthVersionLast="47" xr6:coauthVersionMax="47" xr10:uidLastSave="{00000000-0000-0000-0000-000000000000}"/>
  <bookViews>
    <workbookView xWindow="-120" yWindow="-120" windowWidth="20730" windowHeight="11040" tabRatio="48" xr2:uid="{F9377FBC-5106-45C2-AD9C-7E767E7FAD0E}"/>
  </bookViews>
  <sheets>
    <sheet name="Dio Invest" sheetId="4" r:id="rId1"/>
    <sheet name="Planilha5" sheetId="5" r:id="rId2"/>
  </sheets>
  <definedNames>
    <definedName name="aporte">'Dio Invest'!$D$17</definedName>
    <definedName name="dividendos_mensais">'Dio Invest'!$D$21</definedName>
    <definedName name="patrimonio">'Dio Invest'!$D$20</definedName>
    <definedName name="qtde_anos">'Dio Invest'!$D$18</definedName>
    <definedName name="rendimento_carteira">'Dio Invest'!$D$13</definedName>
    <definedName name="salario">'Dio Invest'!$D$12</definedName>
    <definedName name="sugestao_investimento">'Dio Invest'!$D$14</definedName>
    <definedName name="taxa_mensal">'Dio Invest'!$D$19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D41" i="4" s="1"/>
  <c r="C40" i="4"/>
  <c r="D40" i="4" s="1"/>
  <c r="C39" i="4"/>
  <c r="D39" i="4" s="1"/>
  <c r="C38" i="4"/>
  <c r="D38" i="4" s="1"/>
  <c r="C37" i="4"/>
  <c r="D37" i="4" s="1"/>
  <c r="C36" i="4"/>
  <c r="D36" i="4" s="1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4" i="4"/>
  <c r="D20" i="4"/>
  <c r="D21" i="4" s="1"/>
  <c r="C28" i="4"/>
  <c r="D28" i="4" s="1"/>
  <c r="C27" i="4"/>
  <c r="D27" i="4" s="1"/>
  <c r="C26" i="4"/>
  <c r="D26" i="4" s="1"/>
  <c r="C25" i="4"/>
  <c r="D25" i="4" s="1"/>
  <c r="C24" i="4"/>
  <c r="D24" i="4" s="1"/>
  <c r="D42" i="4" l="1"/>
</calcChain>
</file>

<file path=xl/sharedStrings.xml><?xml version="1.0" encoding="utf-8"?>
<sst xmlns="http://schemas.openxmlformats.org/spreadsheetml/2006/main" count="68" uniqueCount="32">
  <si>
    <t>Quanto Investir por mês?</t>
  </si>
  <si>
    <t>Taxa rendimento mensal?</t>
  </si>
  <si>
    <t>Investimento Mensal</t>
  </si>
  <si>
    <t>Por Quantos Anos?</t>
  </si>
  <si>
    <t>Patrimônio Acumulado?</t>
  </si>
  <si>
    <t>Dividendos Mensais?</t>
  </si>
  <si>
    <t>Quanto em 2 anos?</t>
  </si>
  <si>
    <t>Cenários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</si>
  <si>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</si>
  <si>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</si>
  <si>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</si>
  <si>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</si>
  <si>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</si>
  <si>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</si>
  <si>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</si>
  <si>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Carteira</t>
  </si>
  <si>
    <t>Perfil</t>
  </si>
  <si>
    <t>Conservador</t>
  </si>
  <si>
    <t>Valor a ser Investido por Mês</t>
  </si>
  <si>
    <t>Agressivo</t>
  </si>
  <si>
    <t>Tipo de FI</t>
  </si>
  <si>
    <t>%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</si>
  <si>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</si>
  <si>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</si>
  <si>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</si>
  <si>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</si>
  <si>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</si>
  <si>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</si>
  <si>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</si>
  <si>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Chave</t>
  </si>
  <si>
    <t>Moderado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</si>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</sst>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8"/>
      <color theme="0" tint="-4.9989318521683403E-2"/>
      <name val="Calibri"/>
      <family val="2"/>
    </font>
    <font>
      <b/>
      <sz val="11"/>
      <color theme="1"/>
      <name val="Calibri"/>
      <family val="2"/>
    </font>
    <font>
      <sz val="8"/>
      <color theme="0" tint="-4.9989318521683403E-2"/>
      <name val="Calibri"/>
      <family val="2"/>
    </font>
    <font>
      <b/>
      <sz val="10"/>
      <color theme="0" tint="-4.9989318521683403E-2"/>
      <name val="Calibri"/>
      <family val="2"/>
    </font>
    <font>
      <sz val="11"/>
      <color theme="8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thin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medium">
        <color indexed="64"/>
      </bottom>
      <diagonal/>
    </border>
    <border>
      <left/>
      <right style="medium">
        <color theme="0" tint="-4.9989318521683403E-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43" fontId="4" fillId="0" borderId="0" xfId="1" applyFont="1"/>
    <xf numFmtId="43" fontId="5" fillId="2" borderId="1" xfId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  <xf numFmtId="10" fontId="6" fillId="0" borderId="8" xfId="1" applyNumberFormat="1" applyFont="1" applyBorder="1" applyAlignment="1">
      <alignment horizontal="center" vertical="center"/>
    </xf>
    <xf numFmtId="167" fontId="7" fillId="0" borderId="0" xfId="1" applyNumberFormat="1" applyFont="1"/>
    <xf numFmtId="43" fontId="5" fillId="2" borderId="11" xfId="1" applyFont="1" applyFill="1" applyBorder="1" applyAlignment="1">
      <alignment horizontal="center" vertical="center"/>
    </xf>
    <xf numFmtId="43" fontId="8" fillId="2" borderId="2" xfId="1" applyFont="1" applyFill="1" applyBorder="1" applyAlignment="1">
      <alignment vertical="center"/>
    </xf>
    <xf numFmtId="43" fontId="3" fillId="0" borderId="0" xfId="1" applyFont="1"/>
    <xf numFmtId="43" fontId="3" fillId="0" borderId="0" xfId="1" applyFont="1" applyAlignment="1">
      <alignment horizontal="center"/>
    </xf>
    <xf numFmtId="7" fontId="6" fillId="0" borderId="6" xfId="2" applyNumberFormat="1" applyFont="1" applyBorder="1" applyAlignment="1">
      <alignment horizontal="center" vertical="center"/>
    </xf>
    <xf numFmtId="7" fontId="6" fillId="3" borderId="10" xfId="2" applyNumberFormat="1" applyFont="1" applyFill="1" applyBorder="1" applyAlignment="1">
      <alignment horizontal="center"/>
    </xf>
    <xf numFmtId="7" fontId="3" fillId="3" borderId="14" xfId="1" applyNumberFormat="1" applyFont="1" applyFill="1" applyBorder="1" applyAlignment="1">
      <alignment horizontal="center"/>
    </xf>
    <xf numFmtId="7" fontId="3" fillId="3" borderId="10" xfId="1" applyNumberFormat="1" applyFont="1" applyFill="1" applyBorder="1" applyAlignment="1">
      <alignment horizontal="center"/>
    </xf>
    <xf numFmtId="7" fontId="3" fillId="3" borderId="13" xfId="1" applyNumberFormat="1" applyFont="1" applyFill="1" applyBorder="1" applyAlignment="1">
      <alignment horizontal="center"/>
    </xf>
    <xf numFmtId="7" fontId="3" fillId="3" borderId="15" xfId="1" applyNumberFormat="1" applyFont="1" applyFill="1" applyBorder="1" applyAlignment="1">
      <alignment horizontal="center"/>
    </xf>
    <xf numFmtId="7" fontId="3" fillId="3" borderId="16" xfId="1" applyNumberFormat="1" applyFont="1" applyFill="1" applyBorder="1" applyAlignment="1">
      <alignment horizontal="center"/>
    </xf>
    <xf numFmtId="7" fontId="6" fillId="3" borderId="8" xfId="2" applyNumberFormat="1" applyFont="1" applyFill="1" applyBorder="1" applyAlignment="1">
      <alignment horizontal="center" vertical="center"/>
    </xf>
    <xf numFmtId="7" fontId="3" fillId="0" borderId="17" xfId="2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37" fontId="6" fillId="0" borderId="8" xfId="1" applyNumberFormat="1" applyFont="1" applyBorder="1" applyAlignment="1">
      <alignment horizontal="center"/>
    </xf>
    <xf numFmtId="43" fontId="3" fillId="0" borderId="3" xfId="1" applyFont="1" applyBorder="1" applyAlignment="1">
      <alignment horizontal="left" indent="3"/>
    </xf>
    <xf numFmtId="43" fontId="3" fillId="0" borderId="21" xfId="1" applyFont="1" applyBorder="1" applyAlignment="1">
      <alignment horizontal="left" indent="3"/>
    </xf>
    <xf numFmtId="43" fontId="3" fillId="3" borderId="3" xfId="1" applyFont="1" applyFill="1" applyBorder="1" applyAlignment="1">
      <alignment horizontal="left" indent="3"/>
    </xf>
    <xf numFmtId="43" fontId="3" fillId="3" borderId="22" xfId="1" applyFont="1" applyFill="1" applyBorder="1" applyAlignment="1">
      <alignment horizontal="left" indent="3"/>
    </xf>
    <xf numFmtId="43" fontId="3" fillId="3" borderId="4" xfId="1" applyFont="1" applyFill="1" applyBorder="1" applyAlignment="1">
      <alignment horizontal="left" indent="3"/>
    </xf>
    <xf numFmtId="43" fontId="3" fillId="3" borderId="23" xfId="1" applyFont="1" applyFill="1" applyBorder="1" applyAlignment="1">
      <alignment horizontal="left" indent="3"/>
    </xf>
    <xf numFmtId="43" fontId="3" fillId="3" borderId="12" xfId="1" applyFont="1" applyFill="1" applyBorder="1" applyAlignment="1">
      <alignment horizontal="left" indent="3"/>
    </xf>
    <xf numFmtId="43" fontId="3" fillId="3" borderId="7" xfId="1" applyFont="1" applyFill="1" applyBorder="1" applyAlignment="1">
      <alignment horizontal="left" indent="3"/>
    </xf>
    <xf numFmtId="43" fontId="3" fillId="3" borderId="9" xfId="1" applyFont="1" applyFill="1" applyBorder="1" applyAlignment="1">
      <alignment horizontal="left" indent="3"/>
    </xf>
    <xf numFmtId="43" fontId="5" fillId="5" borderId="1" xfId="1" applyFont="1" applyFill="1" applyBorder="1" applyAlignment="1">
      <alignment horizontal="center" vertical="center"/>
    </xf>
    <xf numFmtId="43" fontId="5" fillId="5" borderId="11" xfId="1" applyFont="1" applyFill="1" applyBorder="1" applyAlignment="1">
      <alignment horizontal="center" vertical="center"/>
    </xf>
    <xf numFmtId="43" fontId="5" fillId="5" borderId="2" xfId="1" applyFont="1" applyFill="1" applyBorder="1" applyAlignment="1">
      <alignment horizontal="center" vertical="center"/>
    </xf>
    <xf numFmtId="43" fontId="6" fillId="3" borderId="3" xfId="1" applyFont="1" applyFill="1" applyBorder="1" applyAlignment="1">
      <alignment horizontal="left" indent="3"/>
    </xf>
    <xf numFmtId="43" fontId="6" fillId="3" borderId="21" xfId="1" applyFont="1" applyFill="1" applyBorder="1" applyAlignment="1">
      <alignment horizontal="left" indent="3"/>
    </xf>
    <xf numFmtId="43" fontId="6" fillId="3" borderId="4" xfId="1" applyFont="1" applyFill="1" applyBorder="1" applyAlignment="1">
      <alignment horizontal="left" indent="3"/>
    </xf>
    <xf numFmtId="43" fontId="6" fillId="3" borderId="24" xfId="1" applyFont="1" applyFill="1" applyBorder="1" applyAlignment="1">
      <alignment horizontal="left" indent="3"/>
    </xf>
    <xf numFmtId="7" fontId="3" fillId="3" borderId="20" xfId="2" applyNumberFormat="1" applyFont="1" applyFill="1" applyBorder="1" applyAlignment="1">
      <alignment horizontal="center"/>
    </xf>
    <xf numFmtId="43" fontId="9" fillId="6" borderId="0" xfId="1" applyFont="1" applyFill="1"/>
    <xf numFmtId="43" fontId="6" fillId="0" borderId="0" xfId="1" applyFont="1"/>
    <xf numFmtId="7" fontId="6" fillId="0" borderId="0" xfId="1" applyNumberFormat="1" applyFont="1"/>
    <xf numFmtId="43" fontId="6" fillId="0" borderId="0" xfId="1" applyFont="1" applyAlignment="1">
      <alignment horizontal="center"/>
    </xf>
    <xf numFmtId="0" fontId="2" fillId="0" borderId="0" xfId="0" applyFont="1"/>
    <xf numFmtId="9" fontId="0" fillId="0" borderId="0" xfId="3" applyFont="1"/>
    <xf numFmtId="0" fontId="0" fillId="0" borderId="0" xfId="0" applyBorder="1"/>
    <xf numFmtId="43" fontId="3" fillId="0" borderId="0" xfId="1" applyFont="1" applyBorder="1" applyAlignment="1">
      <alignment horizontal="center"/>
    </xf>
    <xf numFmtId="9" fontId="0" fillId="0" borderId="0" xfId="3" applyFont="1" applyBorder="1"/>
    <xf numFmtId="0" fontId="0" fillId="0" borderId="25" xfId="0" applyBorder="1"/>
    <xf numFmtId="43" fontId="3" fillId="0" borderId="25" xfId="1" applyFont="1" applyBorder="1" applyAlignment="1">
      <alignment horizontal="center"/>
    </xf>
    <xf numFmtId="9" fontId="0" fillId="0" borderId="25" xfId="3" applyFont="1" applyBorder="1"/>
    <xf numFmtId="0" fontId="0" fillId="0" borderId="11" xfId="0" applyBorder="1"/>
    <xf numFmtId="43" fontId="3" fillId="0" borderId="11" xfId="1" applyFont="1" applyBorder="1" applyAlignment="1">
      <alignment horizontal="center"/>
    </xf>
    <xf numFmtId="9" fontId="0" fillId="0" borderId="11" xfId="3" applyFont="1" applyBorder="1"/>
    <xf numFmtId="9" fontId="3" fillId="0" borderId="26" xfId="1" applyNumberFormat="1" applyFont="1" applyBorder="1" applyAlignment="1">
      <alignment horizontal="center"/>
    </xf>
    <xf numFmtId="9" fontId="3" fillId="0" borderId="27" xfId="1" applyNumberFormat="1" applyFont="1" applyBorder="1" applyAlignment="1">
      <alignment horizontal="center"/>
    </xf>
    <xf numFmtId="43" fontId="6" fillId="0" borderId="28" xfId="1" applyFont="1" applyBorder="1" applyAlignment="1">
      <alignment horizontal="center"/>
    </xf>
    <xf numFmtId="43" fontId="6" fillId="0" borderId="29" xfId="1" applyFont="1" applyBorder="1" applyAlignment="1">
      <alignment horizontal="center"/>
    </xf>
    <xf numFmtId="43" fontId="6" fillId="0" borderId="30" xfId="1" applyFont="1" applyBorder="1" applyAlignment="1">
      <alignment horizontal="center"/>
    </xf>
    <xf numFmtId="43" fontId="3" fillId="0" borderId="18" xfId="1" applyFont="1" applyBorder="1" applyAlignment="1">
      <alignment horizontal="center"/>
    </xf>
    <xf numFmtId="7" fontId="3" fillId="3" borderId="19" xfId="1" applyNumberFormat="1" applyFont="1" applyFill="1" applyBorder="1" applyAlignment="1">
      <alignment horizontal="center"/>
    </xf>
    <xf numFmtId="43" fontId="3" fillId="0" borderId="31" xfId="1" applyFont="1" applyBorder="1" applyAlignment="1">
      <alignment horizontal="center"/>
    </xf>
    <xf numFmtId="7" fontId="3" fillId="3" borderId="32" xfId="1" applyNumberFormat="1" applyFont="1" applyFill="1" applyBorder="1" applyAlignment="1">
      <alignment horizontal="center"/>
    </xf>
    <xf numFmtId="43" fontId="3" fillId="4" borderId="4" xfId="1" applyFont="1" applyFill="1" applyBorder="1"/>
    <xf numFmtId="43" fontId="3" fillId="4" borderId="25" xfId="1" applyFont="1" applyFill="1" applyBorder="1"/>
    <xf numFmtId="7" fontId="6" fillId="4" borderId="5" xfId="1" applyNumberFormat="1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'Dio Invest'!$C$35</c:f>
              <c:strCache>
                <c:ptCount val="1"/>
                <c:pt idx="0">
                  <c:v> %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'Dio Invest'!$B$36:$B$41</c:f>
              <c:strCache>
                <c:ptCount val="6"/>
                <c:pt idx="0">
                  <c:v> Papel </c:v>
                </c:pt>
                <c:pt idx="1">
                  <c:v> Tijolo </c:v>
                </c:pt>
                <c:pt idx="2">
                  <c:v> Híbridos </c:v>
                </c:pt>
                <c:pt idx="3">
                  <c:v> Fof's </c:v>
                </c:pt>
                <c:pt idx="4">
                  <c:v> Desenvolvimento </c:v>
                </c:pt>
                <c:pt idx="5">
                  <c:v> Hotelarias </c:v>
                </c:pt>
              </c:strCache>
            </c:strRef>
          </c:cat>
          <c:val>
            <c:numRef>
              <c:f>'Dio Invest'!$C$36:$C$41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E-4FC4-B5D8-EDF8D31C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142874</xdr:colOff>
      <xdr:row>0</xdr:row>
      <xdr:rowOff>38101</xdr:rowOff>
    </xdr:from>
    <xdr:to>
      <xdr:col>3</xdr:col>
      <xdr:colOff>1047749</xdr:colOff>
      <xdr:row>8</xdr:row>
      <xdr:rowOff>138061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94CDFF-0F31-BF84-5AD6-6F672E44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38101"/>
          <a:ext cx="5191125" cy="1242960"/>
        </a:xfrm>
        <a:prstGeom prst="rect">
          <a:avLst/>
        </a:prstGeom>
      </xdr:spPr>
    </xdr:pic>
    <xdr:clientData/>
  </xdr:twoCellAnchor>
  <xdr:twoCellAnchor>
    <xdr:from>
      <xdr:col>1</xdr:col>
      <xdr:colOff>833437</xdr:colOff>
      <xdr:row>42</xdr:row>
      <xdr:rowOff>57150</xdr:rowOff>
    </xdr:from>
    <xdr:to>
      <xdr:col>3</xdr:col>
      <xdr:colOff>981075</xdr:colOff>
      <xdr:row>54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323B-BEF6-B1D6-2501-15D9E361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2024-F7CF-4CC9-8BDB-FC7A6EDCA310}">
  <dimension ref="A1:I61"/>
  <sheetViews>
    <sheetView showGridLines="0" tabSelected="1" topLeftCell="A28" workbookViewId="0">
      <selection activeCell="F35" sqref="F35"/>
    </sheetView>
  </sheetViews>
  <sheetFormatPr defaultColWidth="0" defaultRowHeight="15" x14ac:dyDescent="0.25"/>
  <cols>
    <col min="1" max="1" width="3.5703125" style="8" bestFit="1" customWidth="1"/>
    <col min="2" max="2" width="28.7109375" style="8" bestFit="1" customWidth="1"/>
    <col min="3" max="3" width="32" style="8" customWidth="1"/>
    <col min="4" max="4" width="19.28515625" style="8" customWidth="1"/>
    <col min="5" max="8" width="4" style="8" customWidth="1"/>
    <col min="9" max="9" width="0.42578125" style="8" hidden="1" customWidth="1"/>
    <col min="10" max="12" width="9.140625" style="8" hidden="1" customWidth="1"/>
    <col min="13" max="16384" width="9.140625" style="8" hidden="1"/>
  </cols>
  <sheetData>
    <row r="1" spans="2:4" s="1" customFormat="1" ht="11.25" x14ac:dyDescent="0.2"/>
    <row r="2" spans="2:4" s="1" customFormat="1" ht="11.25" x14ac:dyDescent="0.2"/>
    <row r="3" spans="2:4" s="1" customFormat="1" ht="11.25" x14ac:dyDescent="0.2"/>
    <row r="4" spans="2:4" s="1" customFormat="1" ht="11.25" x14ac:dyDescent="0.2"/>
    <row r="5" spans="2:4" s="1" customFormat="1" ht="11.25" x14ac:dyDescent="0.2"/>
    <row r="6" spans="2:4" s="1" customFormat="1" ht="11.25" x14ac:dyDescent="0.2"/>
    <row r="7" spans="2:4" s="1" customFormat="1" ht="11.25" x14ac:dyDescent="0.2"/>
    <row r="8" spans="2:4" s="1" customFormat="1" ht="11.25" x14ac:dyDescent="0.2"/>
    <row r="9" spans="2:4" s="1" customFormat="1" ht="11.25" x14ac:dyDescent="0.2"/>
    <row r="10" spans="2:4" s="1" customFormat="1" ht="12" thickBot="1" x14ac:dyDescent="0.25"/>
    <row r="11" spans="2:4" s="1" customFormat="1" ht="23.25" x14ac:dyDescent="0.2">
      <c r="B11" s="30" t="s">
        <v>13</v>
      </c>
      <c r="C11" s="31"/>
      <c r="D11" s="32"/>
    </row>
    <row r="12" spans="2:4" s="1" customFormat="1" x14ac:dyDescent="0.25">
      <c r="B12" s="23" t="s">
        <v>14</v>
      </c>
      <c r="C12" s="24"/>
      <c r="D12" s="18">
        <v>4200</v>
      </c>
    </row>
    <row r="13" spans="2:4" s="1" customFormat="1" x14ac:dyDescent="0.25">
      <c r="B13" s="23" t="s">
        <v>15</v>
      </c>
      <c r="C13" s="24"/>
      <c r="D13" s="19">
        <v>6.0000000000000001E-3</v>
      </c>
    </row>
    <row r="14" spans="2:4" s="1" customFormat="1" ht="15.75" thickBot="1" x14ac:dyDescent="0.3">
      <c r="B14" s="25" t="s">
        <v>31</v>
      </c>
      <c r="C14" s="26"/>
      <c r="D14" s="37">
        <f>salario*30%</f>
        <v>1260</v>
      </c>
    </row>
    <row r="15" spans="2:4" s="1" customFormat="1" ht="12" thickBot="1" x14ac:dyDescent="0.25"/>
    <row r="16" spans="2:4" s="1" customFormat="1" ht="23.25" x14ac:dyDescent="0.2">
      <c r="B16" s="2" t="s">
        <v>2</v>
      </c>
      <c r="C16" s="6"/>
      <c r="D16" s="3"/>
    </row>
    <row r="17" spans="1:4" ht="15.75" thickBot="1" x14ac:dyDescent="0.3">
      <c r="B17" s="21" t="s">
        <v>0</v>
      </c>
      <c r="C17" s="22"/>
      <c r="D17" s="10">
        <v>1260</v>
      </c>
    </row>
    <row r="18" spans="1:4" ht="15.75" thickBot="1" x14ac:dyDescent="0.3">
      <c r="B18" s="21" t="s">
        <v>3</v>
      </c>
      <c r="C18" s="22"/>
      <c r="D18" s="20">
        <v>10</v>
      </c>
    </row>
    <row r="19" spans="1:4" ht="15.75" thickBot="1" x14ac:dyDescent="0.3">
      <c r="B19" s="21" t="s">
        <v>1</v>
      </c>
      <c r="C19" s="22"/>
      <c r="D19" s="4">
        <v>1.0789999999999999E-2</v>
      </c>
    </row>
    <row r="20" spans="1:4" ht="15.75" thickBot="1" x14ac:dyDescent="0.3">
      <c r="B20" s="33" t="s">
        <v>4</v>
      </c>
      <c r="C20" s="34"/>
      <c r="D20" s="17">
        <f>-FV(taxa_mensal,qtde_anos*12,aporte)</f>
        <v>306538.10778801696</v>
      </c>
    </row>
    <row r="21" spans="1:4" ht="15.75" thickBot="1" x14ac:dyDescent="0.3">
      <c r="B21" s="35" t="s">
        <v>5</v>
      </c>
      <c r="C21" s="36"/>
      <c r="D21" s="11">
        <f>patrimonio*rendimento_carteira</f>
        <v>1839.2286467281017</v>
      </c>
    </row>
    <row r="22" spans="1:4" s="1" customFormat="1" ht="12" thickBot="1" x14ac:dyDescent="0.25"/>
    <row r="23" spans="1:4" s="1" customFormat="1" ht="23.25" x14ac:dyDescent="0.2">
      <c r="B23" s="2" t="s">
        <v>7</v>
      </c>
      <c r="C23" s="6"/>
      <c r="D23" s="7" t="s">
        <v>12</v>
      </c>
    </row>
    <row r="24" spans="1:4" s="1" customFormat="1" ht="15.75" thickBot="1" x14ac:dyDescent="0.3">
      <c r="A24" s="5">
        <v>2</v>
      </c>
      <c r="B24" s="27" t="s">
        <v>6</v>
      </c>
      <c r="C24" s="14">
        <f>-FV($D$19,A24*12,$D$17)</f>
        <v>34306.810395032975</v>
      </c>
      <c r="D24" s="12">
        <f>C24*rendimento_carteira</f>
        <v>205.84086237019787</v>
      </c>
    </row>
    <row r="25" spans="1:4" s="1" customFormat="1" ht="15.75" thickBot="1" x14ac:dyDescent="0.3">
      <c r="A25" s="5">
        <v>5</v>
      </c>
      <c r="B25" s="28" t="s">
        <v>8</v>
      </c>
      <c r="C25" s="15">
        <f>-FV($D$19,A25*12,$D$17)</f>
        <v>105558.91163809443</v>
      </c>
      <c r="D25" s="12">
        <f>C25*rendimento_carteira</f>
        <v>633.35346982856663</v>
      </c>
    </row>
    <row r="26" spans="1:4" s="1" customFormat="1" ht="15.75" thickBot="1" x14ac:dyDescent="0.3">
      <c r="A26" s="5">
        <v>10</v>
      </c>
      <c r="B26" s="28" t="s">
        <v>9</v>
      </c>
      <c r="C26" s="15">
        <f>-FV($D$19,A26*12,$D$17)</f>
        <v>306538.10778801696</v>
      </c>
      <c r="D26" s="12">
        <f>C26*rendimento_carteira</f>
        <v>1839.2286467281017</v>
      </c>
    </row>
    <row r="27" spans="1:4" s="1" customFormat="1" ht="15.75" thickBot="1" x14ac:dyDescent="0.3">
      <c r="A27" s="5">
        <v>20</v>
      </c>
      <c r="B27" s="28" t="s">
        <v>10</v>
      </c>
      <c r="C27" s="15">
        <f>-FV($D$19,A27*12,$D$17)</f>
        <v>1417749.9841223215</v>
      </c>
      <c r="D27" s="12">
        <f>C27*rendimento_carteira</f>
        <v>8506.4999047339297</v>
      </c>
    </row>
    <row r="28" spans="1:4" s="1" customFormat="1" ht="15.75" thickBot="1" x14ac:dyDescent="0.3">
      <c r="A28" s="5">
        <v>30</v>
      </c>
      <c r="B28" s="29" t="s">
        <v>11</v>
      </c>
      <c r="C28" s="16">
        <f>-FV($D$19,A28*12,$D$17)</f>
        <v>5445933.7653059401</v>
      </c>
      <c r="D28" s="13">
        <f>C28*rendimento_carteira</f>
        <v>32675.602591835643</v>
      </c>
    </row>
    <row r="29" spans="1:4" s="1" customFormat="1" ht="11.25" x14ac:dyDescent="0.2"/>
    <row r="32" spans="1:4" x14ac:dyDescent="0.25">
      <c r="B32" s="38" t="s">
        <v>16</v>
      </c>
      <c r="C32" s="38" t="s">
        <v>17</v>
      </c>
      <c r="D32" s="38"/>
    </row>
    <row r="33" spans="2:4" x14ac:dyDescent="0.25">
      <c r="B33" s="39" t="s">
        <v>18</v>
      </c>
      <c r="C33" s="40">
        <v>200</v>
      </c>
    </row>
    <row r="34" spans="2:4" ht="15.75" thickBot="1" x14ac:dyDescent="0.3"/>
    <row r="35" spans="2:4" x14ac:dyDescent="0.25">
      <c r="B35" s="55" t="s">
        <v>20</v>
      </c>
      <c r="C35" s="56" t="s">
        <v>21</v>
      </c>
      <c r="D35" s="57" t="s">
        <v>22</v>
      </c>
    </row>
    <row r="36" spans="2:4" x14ac:dyDescent="0.25">
      <c r="B36" s="58" t="s">
        <v>23</v>
      </c>
      <c r="C36" s="53">
        <f>VLOOKUP($C$32&amp;"-"&amp;B36,Planilha5!$B:$E,4,FALSE)</f>
        <v>0.3</v>
      </c>
      <c r="D36" s="59">
        <f>C36*$C$33</f>
        <v>60</v>
      </c>
    </row>
    <row r="37" spans="2:4" x14ac:dyDescent="0.25">
      <c r="B37" s="58" t="s">
        <v>24</v>
      </c>
      <c r="C37" s="53">
        <f>VLOOKUP($C$32&amp;"-"&amp;B37,Planilha5!$B:$E,4,FALSE)</f>
        <v>0.5</v>
      </c>
      <c r="D37" s="59">
        <f t="shared" ref="D37:D41" si="0">C37*$C$33</f>
        <v>100</v>
      </c>
    </row>
    <row r="38" spans="2:4" x14ac:dyDescent="0.25">
      <c r="B38" s="58" t="s">
        <v>25</v>
      </c>
      <c r="C38" s="53">
        <f>VLOOKUP($C$32&amp;"-"&amp;B38,Planilha5!$B:$E,4,FALSE)</f>
        <v>0.1</v>
      </c>
      <c r="D38" s="59">
        <f t="shared" si="0"/>
        <v>20</v>
      </c>
    </row>
    <row r="39" spans="2:4" x14ac:dyDescent="0.25">
      <c r="B39" s="58" t="s">
        <v>26</v>
      </c>
      <c r="C39" s="53">
        <f>VLOOKUP($C$32&amp;"-"&amp;B39,Planilha5!$B:$E,4,FALSE)</f>
        <v>0.1</v>
      </c>
      <c r="D39" s="59">
        <f t="shared" si="0"/>
        <v>20</v>
      </c>
    </row>
    <row r="40" spans="2:4" x14ac:dyDescent="0.25">
      <c r="B40" s="58" t="s">
        <v>27</v>
      </c>
      <c r="C40" s="53">
        <f>VLOOKUP($C$32&amp;"-"&amp;B40,Planilha5!$B:$E,4,FALSE)</f>
        <v>0</v>
      </c>
      <c r="D40" s="59">
        <f t="shared" si="0"/>
        <v>0</v>
      </c>
    </row>
    <row r="41" spans="2:4" x14ac:dyDescent="0.25">
      <c r="B41" s="60" t="s">
        <v>28</v>
      </c>
      <c r="C41" s="54">
        <f>VLOOKUP($C$32&amp;"-"&amp;B41,Planilha5!$B:$E,4,FALSE)</f>
        <v>0</v>
      </c>
      <c r="D41" s="61">
        <f t="shared" si="0"/>
        <v>0</v>
      </c>
    </row>
    <row r="42" spans="2:4" ht="15.75" thickBot="1" x14ac:dyDescent="0.3">
      <c r="B42" s="62"/>
      <c r="C42" s="63"/>
      <c r="D42" s="64">
        <f>SUM(D35:D41)</f>
        <v>200</v>
      </c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</sheetData>
  <mergeCells count="11">
    <mergeCell ref="B16:D16"/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EAFCE4D0-8BF6-4D60-9BBC-B342A422409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752B-BB7B-410F-AFD9-CFFA21376BD8}">
  <dimension ref="B1:H19"/>
  <sheetViews>
    <sheetView showGridLines="0" workbookViewId="0">
      <selection activeCell="G5" sqref="G5:H5"/>
    </sheetView>
  </sheetViews>
  <sheetFormatPr defaultRowHeight="15" x14ac:dyDescent="0.25"/>
  <cols>
    <col min="2" max="2" width="28.42578125" bestFit="1" customWidth="1"/>
    <col min="3" max="3" width="12.140625" bestFit="1" customWidth="1"/>
    <col min="4" max="4" width="18.42578125" bestFit="1" customWidth="1"/>
    <col min="5" max="5" width="4.5703125" bestFit="1" customWidth="1"/>
  </cols>
  <sheetData>
    <row r="1" spans="2:8" x14ac:dyDescent="0.25">
      <c r="B1" s="42" t="s">
        <v>29</v>
      </c>
      <c r="C1" s="42" t="s">
        <v>16</v>
      </c>
      <c r="D1" s="41" t="s">
        <v>20</v>
      </c>
    </row>
    <row r="2" spans="2:8" x14ac:dyDescent="0.25">
      <c r="B2" t="str">
        <f>C2&amp;"-"&amp;D2</f>
        <v>Conservador-Papel</v>
      </c>
      <c r="C2" t="s">
        <v>17</v>
      </c>
      <c r="D2" s="9" t="s">
        <v>23</v>
      </c>
      <c r="E2" s="43">
        <v>0.3</v>
      </c>
    </row>
    <row r="3" spans="2:8" x14ac:dyDescent="0.25">
      <c r="B3" t="str">
        <f t="shared" ref="B3:B13" si="0">C3&amp;"-"&amp;D3</f>
        <v>Conservador-Tijolo</v>
      </c>
      <c r="C3" t="s">
        <v>17</v>
      </c>
      <c r="D3" s="9" t="s">
        <v>24</v>
      </c>
      <c r="E3" s="43">
        <v>0.5</v>
      </c>
    </row>
    <row r="4" spans="2:8" x14ac:dyDescent="0.25">
      <c r="B4" t="str">
        <f t="shared" si="0"/>
        <v>Conservador-Híbridos</v>
      </c>
      <c r="C4" t="s">
        <v>17</v>
      </c>
      <c r="D4" s="9" t="s">
        <v>25</v>
      </c>
      <c r="E4" s="43">
        <v>0.1</v>
      </c>
    </row>
    <row r="5" spans="2:8" x14ac:dyDescent="0.25">
      <c r="B5" t="str">
        <f t="shared" si="0"/>
        <v>Conservador-Fof's</v>
      </c>
      <c r="C5" t="s">
        <v>17</v>
      </c>
      <c r="D5" s="9" t="s">
        <v>26</v>
      </c>
      <c r="E5" s="43">
        <v>0.1</v>
      </c>
      <c r="H5" s="43"/>
    </row>
    <row r="6" spans="2:8" x14ac:dyDescent="0.25">
      <c r="B6" t="str">
        <f t="shared" si="0"/>
        <v>Conservador-Desenvolvimento</v>
      </c>
      <c r="C6" t="s">
        <v>17</v>
      </c>
      <c r="D6" s="9" t="s">
        <v>27</v>
      </c>
      <c r="E6" s="43">
        <v>0</v>
      </c>
    </row>
    <row r="7" spans="2:8" ht="15.75" thickBot="1" x14ac:dyDescent="0.3">
      <c r="B7" t="str">
        <f t="shared" si="0"/>
        <v>Conservador-Hotelarias</v>
      </c>
      <c r="C7" t="s">
        <v>17</v>
      </c>
      <c r="D7" s="9" t="s">
        <v>28</v>
      </c>
      <c r="E7" s="43">
        <v>0</v>
      </c>
    </row>
    <row r="8" spans="2:8" x14ac:dyDescent="0.25">
      <c r="B8" s="50" t="str">
        <f>C8&amp;"-"&amp;D8</f>
        <v>Moderado-Papel</v>
      </c>
      <c r="C8" s="50" t="s">
        <v>30</v>
      </c>
      <c r="D8" s="51" t="s">
        <v>23</v>
      </c>
      <c r="E8" s="52">
        <v>0.32</v>
      </c>
    </row>
    <row r="9" spans="2:8" x14ac:dyDescent="0.25">
      <c r="B9" s="44" t="str">
        <f t="shared" si="0"/>
        <v>Moderado-Tijolo</v>
      </c>
      <c r="C9" s="44" t="s">
        <v>30</v>
      </c>
      <c r="D9" s="45" t="s">
        <v>24</v>
      </c>
      <c r="E9" s="46">
        <v>0.35</v>
      </c>
    </row>
    <row r="10" spans="2:8" x14ac:dyDescent="0.25">
      <c r="B10" s="44" t="str">
        <f t="shared" si="0"/>
        <v>Moderado-Híbridos</v>
      </c>
      <c r="C10" s="44" t="s">
        <v>30</v>
      </c>
      <c r="D10" s="45" t="s">
        <v>25</v>
      </c>
      <c r="E10" s="46">
        <v>0.08</v>
      </c>
    </row>
    <row r="11" spans="2:8" x14ac:dyDescent="0.25">
      <c r="B11" s="44" t="str">
        <f t="shared" si="0"/>
        <v>Moderado-Fof's</v>
      </c>
      <c r="C11" s="44" t="s">
        <v>30</v>
      </c>
      <c r="D11" s="45" t="s">
        <v>26</v>
      </c>
      <c r="E11" s="46">
        <v>0.05</v>
      </c>
    </row>
    <row r="12" spans="2:8" x14ac:dyDescent="0.25">
      <c r="B12" s="44" t="str">
        <f t="shared" si="0"/>
        <v>Moderado-Desenvolvimento</v>
      </c>
      <c r="C12" s="44" t="s">
        <v>30</v>
      </c>
      <c r="D12" s="45" t="s">
        <v>27</v>
      </c>
      <c r="E12" s="46">
        <v>0.1</v>
      </c>
    </row>
    <row r="13" spans="2:8" ht="15.75" thickBot="1" x14ac:dyDescent="0.3">
      <c r="B13" s="47" t="str">
        <f t="shared" si="0"/>
        <v>Moderado-Hotelarias</v>
      </c>
      <c r="C13" s="47" t="s">
        <v>30</v>
      </c>
      <c r="D13" s="48" t="s">
        <v>28</v>
      </c>
      <c r="E13" s="49">
        <v>0.1</v>
      </c>
    </row>
    <row r="14" spans="2:8" x14ac:dyDescent="0.25">
      <c r="B14" t="str">
        <f>C14&amp;"-"&amp;D14</f>
        <v>Agressivo-Papel</v>
      </c>
      <c r="C14" t="s">
        <v>19</v>
      </c>
      <c r="D14" s="9" t="s">
        <v>23</v>
      </c>
      <c r="E14" s="43">
        <v>0.5</v>
      </c>
    </row>
    <row r="15" spans="2:8" x14ac:dyDescent="0.25">
      <c r="B15" t="str">
        <f t="shared" ref="B15:B19" si="1">C15&amp;"-"&amp;D15</f>
        <v>Agressivo-Tijolo</v>
      </c>
      <c r="C15" t="s">
        <v>19</v>
      </c>
      <c r="D15" s="9" t="s">
        <v>24</v>
      </c>
      <c r="E15" s="43">
        <v>0.1</v>
      </c>
    </row>
    <row r="16" spans="2:8" x14ac:dyDescent="0.25">
      <c r="B16" t="str">
        <f t="shared" si="1"/>
        <v>Agressivo-Híbridos</v>
      </c>
      <c r="C16" t="s">
        <v>19</v>
      </c>
      <c r="D16" s="9" t="s">
        <v>25</v>
      </c>
      <c r="E16" s="43">
        <v>0.05</v>
      </c>
    </row>
    <row r="17" spans="2:5" x14ac:dyDescent="0.25">
      <c r="B17" t="str">
        <f t="shared" si="1"/>
        <v>Agressivo-Fof's</v>
      </c>
      <c r="C17" t="s">
        <v>19</v>
      </c>
      <c r="D17" s="9" t="s">
        <v>26</v>
      </c>
      <c r="E17" s="43">
        <v>0.05</v>
      </c>
    </row>
    <row r="18" spans="2:5" x14ac:dyDescent="0.25">
      <c r="B18" t="str">
        <f t="shared" si="1"/>
        <v>Agressivo-Desenvolvimento</v>
      </c>
      <c r="C18" t="s">
        <v>19</v>
      </c>
      <c r="D18" s="9" t="s">
        <v>27</v>
      </c>
      <c r="E18" s="43">
        <v>0.2</v>
      </c>
    </row>
    <row r="19" spans="2:5" x14ac:dyDescent="0.25">
      <c r="B19" t="str">
        <f t="shared" si="1"/>
        <v>Agressivo-Hotelarias</v>
      </c>
      <c r="C19" t="s">
        <v>19</v>
      </c>
      <c r="D19" s="9" t="s">
        <v>28</v>
      </c>
      <c r="E19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Dio Invest</vt:lpstr>
      <vt:lpstr>Planilha5</vt:lpstr>
      <vt:lpstr>aporte</vt:lpstr>
      <vt:lpstr>dividendos_mensais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Janayna Stella da Silva</dc:creator>
  <cp:lastModifiedBy>Janayna Stella da Silva</cp:lastModifiedBy>
  <dcterms:created xsi:type="dcterms:W3CDTF">2025-06-02T21:35:34Z</dcterms:created>
  <dcterms:modified xsi:type="dcterms:W3CDTF">2025-06-02T23:06:00Z</dcterms:modified>
</cp:coreProperties>
</file>