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9BE12CCC-892A-41C4-AB4B-340C568250CF}" xr6:coauthVersionLast="45" xr6:coauthVersionMax="45" xr10:uidLastSave="{00000000-0000-0000-0000-000000000000}"/>
  <bookViews>
    <workbookView xWindow="30570" yWindow="6015" windowWidth="21600" windowHeight="11385" activeTab="4"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3" l="1"/>
  <c r="D4" i="1"/>
  <c r="D8" i="1"/>
  <c r="D6" i="1"/>
  <c r="F30" i="34"/>
  <c r="F29" i="34"/>
  <c r="B29" i="34"/>
  <c r="F28" i="34"/>
  <c r="B28" i="34"/>
  <c r="F27" i="34"/>
  <c r="B27" i="34"/>
  <c r="F26" i="34"/>
  <c r="B26" i="34"/>
  <c r="F25" i="34"/>
  <c r="B25" i="34"/>
  <c r="F24" i="34"/>
  <c r="B24" i="34"/>
  <c r="F23" i="34"/>
  <c r="B23" i="34"/>
  <c r="F22" i="34"/>
  <c r="F31" i="34"/>
  <c r="B22" i="34"/>
  <c r="K12" i="33"/>
  <c r="J12" i="33"/>
  <c r="I12" i="33"/>
  <c r="H12" i="33"/>
  <c r="G12" i="33"/>
  <c r="F12" i="33"/>
  <c r="E12" i="33"/>
  <c r="A8" i="32"/>
  <c r="A9" i="32"/>
  <c r="A10" i="32"/>
  <c r="A11" i="32"/>
  <c r="A12" i="32"/>
  <c r="A13" i="32"/>
  <c r="D2" i="28"/>
  <c r="E2" i="28"/>
  <c r="F2" i="28"/>
  <c r="G2" i="28"/>
  <c r="H2" i="28"/>
  <c r="I2" i="28"/>
  <c r="J2" i="28"/>
  <c r="K2" i="28"/>
  <c r="L2" i="28"/>
  <c r="M2" i="28"/>
  <c r="N2" i="28"/>
  <c r="O2" i="28"/>
  <c r="P2" i="28"/>
  <c r="Q2" i="28"/>
  <c r="R2" i="28"/>
  <c r="S2" i="28"/>
  <c r="T2" i="28"/>
  <c r="U2" i="28"/>
  <c r="V2" i="28"/>
  <c r="W2" i="28"/>
  <c r="X2" i="28"/>
  <c r="Y2" i="28"/>
  <c r="AA2" i="28"/>
  <c r="AB2" i="28"/>
  <c r="AC2" i="28"/>
  <c r="AD2" i="28"/>
  <c r="AE2" i="28"/>
  <c r="AF2" i="28"/>
  <c r="AG2" i="28"/>
  <c r="T34" i="13"/>
  <c r="T33" i="13"/>
  <c r="T32" i="13"/>
  <c r="T31" i="13"/>
  <c r="T30" i="13"/>
  <c r="Z30" i="13"/>
  <c r="Z33" i="13"/>
  <c r="Z32" i="13"/>
  <c r="Z31" i="13"/>
  <c r="B13" i="27"/>
  <c r="B14" i="27"/>
  <c r="B15" i="27"/>
  <c r="B16" i="27"/>
  <c r="B17" i="27"/>
  <c r="B18" i="27"/>
  <c r="B19" i="27"/>
  <c r="B20" i="27"/>
  <c r="B21" i="27"/>
  <c r="B22" i="27"/>
  <c r="B23" i="27"/>
  <c r="B24" i="27"/>
  <c r="B25" i="27"/>
  <c r="P24" i="27"/>
  <c r="P23" i="27"/>
  <c r="P22" i="27"/>
  <c r="P21" i="27"/>
  <c r="P20" i="27"/>
  <c r="P19" i="27"/>
  <c r="P18" i="27"/>
  <c r="P17" i="27"/>
  <c r="P16" i="27"/>
  <c r="P15" i="27"/>
  <c r="P14" i="27"/>
  <c r="P13" i="27"/>
  <c r="P12" i="27"/>
  <c r="P25" i="27"/>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c r="G6" i="26"/>
  <c r="D6" i="26"/>
  <c r="D12" i="1"/>
  <c r="G5" i="26"/>
  <c r="D5" i="1"/>
  <c r="D5" i="22"/>
  <c r="D11" i="1"/>
  <c r="G4" i="26"/>
  <c r="D4" i="26"/>
  <c r="D10" i="1"/>
  <c r="G3" i="22"/>
  <c r="G3" i="26"/>
  <c r="D3" i="1"/>
  <c r="D3" i="26"/>
  <c r="A13" i="25"/>
  <c r="A14"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15" i="25"/>
  <c r="A16" i="25"/>
  <c r="A17" i="25"/>
  <c r="A18" i="25"/>
  <c r="D8" i="25"/>
  <c r="K7" i="25"/>
  <c r="D7" i="25"/>
  <c r="K6" i="25"/>
  <c r="D6" i="25"/>
  <c r="K5" i="25"/>
  <c r="D5" i="25"/>
  <c r="K4" i="25"/>
  <c r="D4" i="25"/>
  <c r="K3" i="25"/>
  <c r="D3" i="25"/>
  <c r="C3" i="7"/>
  <c r="D15" i="23"/>
  <c r="D14" i="23"/>
  <c r="D13" i="23"/>
  <c r="D12" i="23"/>
  <c r="D11" i="23"/>
  <c r="D8" i="23"/>
  <c r="D7" i="23"/>
  <c r="D6" i="23"/>
  <c r="D4" i="23"/>
  <c r="D3" i="2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T29" i="13"/>
  <c r="T28" i="13"/>
  <c r="T27" i="13"/>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14" i="18"/>
  <c r="P25" i="18"/>
  <c r="B13" i="18"/>
  <c r="B14" i="18"/>
  <c r="B15" i="18"/>
  <c r="B16" i="18"/>
  <c r="B17" i="18"/>
  <c r="B18" i="18"/>
  <c r="B19" i="18"/>
  <c r="B20" i="18"/>
  <c r="B21" i="18"/>
  <c r="B22" i="18"/>
  <c r="B23" i="18"/>
  <c r="B24" i="18"/>
  <c r="B25" i="18"/>
  <c r="K7" i="9"/>
  <c r="K6" i="9"/>
  <c r="K5" i="9"/>
  <c r="K4" i="9"/>
  <c r="K3" i="9"/>
  <c r="D8" i="9"/>
  <c r="D7" i="9"/>
  <c r="D6" i="9"/>
  <c r="D5" i="9"/>
  <c r="D4" i="9"/>
  <c r="D3" i="9"/>
  <c r="G7" i="13"/>
  <c r="G6" i="13"/>
  <c r="G5" i="13"/>
  <c r="G4" i="13"/>
  <c r="G3" i="13"/>
  <c r="A13" i="9"/>
  <c r="A14" i="9"/>
  <c r="A19" i="9"/>
  <c r="A20" i="9"/>
  <c r="A21" i="9"/>
  <c r="A22" i="9"/>
  <c r="A23" i="9"/>
  <c r="A24" i="9"/>
  <c r="A25" i="9"/>
  <c r="A26" i="9"/>
  <c r="A27" i="9"/>
  <c r="A28" i="9"/>
  <c r="A29" i="9"/>
  <c r="A30" i="9"/>
  <c r="A31" i="9"/>
  <c r="A32" i="9"/>
  <c r="A33" i="9"/>
  <c r="A34" i="9"/>
  <c r="A35" i="9"/>
  <c r="A36" i="9"/>
  <c r="A37" i="9"/>
  <c r="A38" i="9"/>
  <c r="A39" i="9"/>
  <c r="A40" i="9"/>
  <c r="A41" i="9"/>
  <c r="A42" i="9"/>
  <c r="A43" i="9"/>
  <c r="A44" i="9"/>
  <c r="A45" i="9"/>
  <c r="A8" i="7"/>
  <c r="A9" i="7"/>
  <c r="A10" i="7"/>
  <c r="A11" i="7"/>
  <c r="A12" i="7"/>
  <c r="A13" i="7"/>
  <c r="A14" i="7"/>
  <c r="A15" i="7"/>
  <c r="A16" i="7"/>
  <c r="A17" i="7"/>
  <c r="A18" i="7"/>
  <c r="A19" i="7"/>
  <c r="A20" i="7"/>
  <c r="A21" i="7"/>
  <c r="A22" i="7"/>
  <c r="A23" i="7"/>
  <c r="A24" i="7"/>
  <c r="A25" i="7"/>
  <c r="A26" i="7"/>
  <c r="A27" i="7"/>
  <c r="A28" i="7"/>
  <c r="A29" i="7"/>
  <c r="A30" i="7"/>
  <c r="A31" i="7"/>
  <c r="A15" i="9"/>
  <c r="A16" i="9"/>
  <c r="A17" i="9"/>
  <c r="A18" i="9"/>
  <c r="D3" i="22"/>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<sst xmlns="http://schemas.openxmlformats.org/spreadsheetml/2006/main" count="667" uniqueCount="360">
  <si>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</si>
  <si>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</si>
  <si>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</si>
  <si>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</si>
  <si>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</si>
  <si>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</si>
  <si>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</si>
  <si>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</si>
  <si>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</si>
  <si>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</si>
  <si>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</si>
  <si>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</si>
  <si>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</si>
  <si>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</si>
  <si>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</si>
  <si>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</si>
  <si>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</si>
  <si>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</si>
  <si>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</si>
  <si>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</si>
  <si>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</si>
  <si>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</si>
  <si>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</si>
  <si>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</si>
  <si>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</si>
  <si>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</si>
  <si>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</si>
  <si>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</si>
  <si>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</si>
  <si>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</si>
  <si>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</si>
  <si>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</si>
  <si>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</si>
  <si>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</si>
  <si>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</si>
  <si>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</si>
  <si>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</si>
  <si>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</si>
  <si>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</si>
  <si>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</si>
  <si>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</si>
  <si>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</si>
  <si>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</si>
  <si>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</si>
  <si>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</si>
  <si>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</si>
  <si>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</si>
  <si>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</si>
  <si>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</si>
  <si>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</si>
  <si>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</si>
  <si>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</si>
  <si>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</si>
  <si>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</si>
  <si>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</si>
  <si>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</si>
  <si>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</si>
  <si>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</si>
  <si>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</si>
  <si>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</si>
  <si>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</si>
  <si>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</si>
  <si>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</si>
  <si>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</si>
  <si>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</si>
  <si>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</si>
  <si>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</si>
  <si>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</si>
  <si>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</si>
  <si>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</si>
  <si>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</si>
  <si>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</si>
  <si>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</si>
  <si>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</si>
  <si>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</si>
  <si>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</si>
  <si>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</si>
  <si>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</si>
  <si>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</si>
  <si>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</si>
  <si>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</si>
  <si>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</si>
  <si>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</si>
  <si>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</si>
  <si>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</si>
  <si>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</si>
  <si>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</si>
  <si>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</si>
  <si>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</si>
  <si>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</si>
  <si>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</si>
  <si>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</si>
  <si>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</si>
  <si>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</si>
  <si>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</si>
  <si>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</si>
  <si>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gering</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</si>
  <si>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</si>
  <si>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</si>
  <si>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</si>
  <si>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</si>
  <si>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</si>
  <si>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</si>
  <si>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</si>
  <si>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</si>
  <si>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</si>
  <si>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</si>
  <si>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</si>
  <si>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</si>
  <si>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</si>
  <si>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</si>
  <si>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</si>
  <si>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</si>
  <si>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</si>
  <si>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</si>
  <si>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</si>
  <si>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</si>
  <si>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</si>
  <si>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</si>
  <si>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</si>
  <si>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</si>
  <si>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</si>
  <si>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</si>
  <si>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</si>
  <si>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</si>
  <si>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</si>
  <si>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</si>
  <si>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</si>
  <si>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</si>
  <si>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</si>
  <si>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</si>
  <si>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</si>
  <si>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</si>
  <si>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</si>
  <si>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</si>
  <si>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</si>
  <si>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</si>
  <si>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</si>
  <si>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</si>
  <si>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</si>
  <si>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</si>
  <si>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</si>
  <si>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</si>
  <si>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</si>
  <si>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</si>
  <si>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</si>
  <si>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</si>
  <si>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</si>
  <si>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</si>
  <si>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</si>
  <si>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</si>
  <si>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</si>
  <si>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</si>
  <si>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</si>
  <si>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Projektplanung</t>
  </si>
  <si>
    <t>Auftragsabwicklung</t>
  </si>
  <si>
    <t>Produktion</t>
  </si>
  <si>
    <t>Test</t>
  </si>
  <si>
    <t>Auslieferung</t>
  </si>
  <si>
    <t>MS Freigabe Produktion</t>
  </si>
  <si>
    <t>MS Freigabe Auftragsstart</t>
  </si>
  <si>
    <t>MS Projektstart</t>
  </si>
  <si>
    <t>MS Freigabe Test</t>
  </si>
  <si>
    <t>MS Freigabe Auslieferung</t>
  </si>
  <si>
    <t>Einsatzmittelganglinie</t>
  </si>
  <si>
    <t>Bezeichnung des Arbeitspakets</t>
  </si>
  <si>
    <t>Vorgang</t>
  </si>
  <si>
    <t>Engineeringstunden</t>
  </si>
  <si>
    <t>Gehäuse</t>
  </si>
  <si>
    <t>Bandrahmen</t>
  </si>
  <si>
    <t>Wiegeeinheit</t>
  </si>
  <si>
    <t>Antrieb</t>
  </si>
  <si>
    <t>Einlauf und Auslauf</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</si>
  <si>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</si>
  <si>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</si>
  <si>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</si>
  <si>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</si>
  <si>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</si>
  <si>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</si>
  <si>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</si>
  <si>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</si>
  <si>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</si>
  <si>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</si>
  <si>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</si>
  <si>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</si>
  <si>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Mechanische Konstruktion</t>
  </si>
  <si>
    <t>Erstellen von 3D- CAD Zeichnungen in Inventor</t>
  </si>
  <si>
    <t>Elektrische Konstruktion</t>
  </si>
  <si>
    <t>Erstellen der Eleektroplanung in Eplan P8</t>
  </si>
  <si>
    <t>Technische und kaufmännische Projektleitung mit Kunde</t>
  </si>
  <si>
    <t>Produktion / Fertigung</t>
  </si>
  <si>
    <t>Fertigung nach Zeichnung</t>
  </si>
  <si>
    <t>Montage</t>
  </si>
  <si>
    <t>Mechanische und elektrische Baugruppenmontage</t>
  </si>
  <si>
    <t>Versuch</t>
  </si>
  <si>
    <t>Testreihen mit drei Durchsatzleistungen</t>
  </si>
  <si>
    <t>Dokumentation</t>
  </si>
  <si>
    <t>Erstellung der Bedienungsanleitung nach</t>
  </si>
  <si>
    <t>Maschinenrichtlinie</t>
  </si>
  <si>
    <t>Ermittlung der Projektkosten</t>
  </si>
  <si>
    <t>Aufwand je</t>
  </si>
  <si>
    <t>Kostensatz je</t>
  </si>
  <si>
    <t>Gesamtkosten</t>
  </si>
  <si>
    <t>Ressource</t>
  </si>
  <si>
    <t>je Ressource</t>
  </si>
  <si>
    <t>*</t>
  </si>
  <si>
    <t>[h]= hours (Stunden)</t>
  </si>
  <si>
    <t>Summe</t>
  </si>
  <si>
    <t>Terminziel</t>
  </si>
  <si>
    <t>MS Auslieferung abgeschlossen</t>
  </si>
  <si>
    <t>Abschlussphase</t>
  </si>
  <si>
    <t>MS Projektabschluss</t>
  </si>
  <si>
    <t>Kalenderwochen 2019/2020</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</si>
  <si>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</si>
  <si>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</si>
  <si>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</si>
  <si>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</si>
  <si>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</si>
  <si>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</si>
  <si>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</si>
  <si>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</si>
  <si>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</si>
  <si>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</si>
  <si>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</si>
  <si>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</si>
  <si>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</si>
  <si>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</si>
  <si>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</si>
  <si>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</si>
  <si>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</si>
  <si>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</si>
  <si>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</si>
  <si>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</si>
  <si>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</si>
  <si>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</si>
  <si>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</si>
  <si>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</si>
  <si>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</si>
  <si>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</si>
  <si>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</si>
  <si>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</si>
  <si>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</si>
  <si>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</si>
  <si>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</si>
  <si>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</si>
  <si>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</si>
  <si>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</si>
  <si>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</si>
  <si>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</si>
  <si>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</si>
  <si>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</si>
  <si>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</si>
  <si>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</si>
  <si>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</si>
  <si>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</si>
  <si>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</si>
  <si>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</si>
  <si>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</si>
  <si>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</si>
  <si>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</si>
  <si>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</si>
  <si>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</si>
  <si>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</si>
  <si>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Zu diesem Teilprojekt (Anbindung der Fremdmaschinen) gehört nicht eine Schnittstelle, die 100% alle Fremdmaschinen anbinden kann. Der Fokus liegt auf die Pestermaschinen.</t>
  </si>
  <si>
    <t>Mögliche Risiken sind, verpäteter "Design Freeze" für Konstruktion der Maschinen und der Software.
Oder die Verschiebung der Fertigstellung der Maschine bis zur Integration.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</si>
  <si>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</si>
  <si>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</si>
  <si>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</si>
  <si>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</si>
  <si>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</si>
  <si>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</si>
  <si>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</si>
  <si>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</si>
  <si>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</si>
  <si>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</si>
  <si>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</si>
  <si>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</si>
  <si>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</si>
  <si>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</si>
  <si>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</si>
  <si>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</si>
  <si>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</si>
  <si>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</si>
  <si>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</si>
  <si>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</si>
  <si>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</si>
  <si>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</si>
  <si>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</si>
  <si>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</si>
  <si>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</si>
  <si>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</si>
  <si>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</si>
  <si>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</si>
  <si>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</si>
  <si>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 4:
Testläufe
27.11.2017</t>
  </si>
  <si>
    <t>MS5:
Abnahme
16.12.2017</t>
  </si>
  <si>
    <t>Einhaltung des Budgets von 310.000€</t>
  </si>
  <si>
    <t>Siehe Projekt ausgaben
 in SAP</t>
  </si>
  <si>
    <t>kleiner 310.000€</t>
  </si>
  <si>
    <t>Zentrale Formatverwaltung</t>
  </si>
  <si>
    <t>Zentrale Ereignisansicht</t>
  </si>
  <si>
    <t>Zentrale Fehleransicht</t>
  </si>
  <si>
    <t>Zentrale Auftragsverwaltung</t>
  </si>
  <si>
    <t>Auftragsdaten werden durch das Kunden System geladen</t>
  </si>
  <si>
    <t>Alle Maschinenzähler werden an das Kundensystem weitergeleitet</t>
  </si>
  <si>
    <t>Wichtige Software Ansichten müssen Uhlmann HMI spezifisch sein</t>
  </si>
  <si>
    <t>Spezifikation</t>
  </si>
  <si>
    <t xml:space="preserve">Fehleransicht, 
Ereignisansicht, 
</t>
  </si>
  <si>
    <t>MS3:
Maschinenintegration
28.09.2017</t>
  </si>
  <si>
    <t>Nicht Einbindung der Uhlmann Maschinen</t>
  </si>
  <si>
    <t>Schnittstelle mit nicht allen Fremdmaschinenlieferanten prüfen</t>
  </si>
  <si>
    <t>Gewinn von mindestens 5% des Umsatzes</t>
  </si>
  <si>
    <t>Einhaltung der Planung Meilenstein 1</t>
  </si>
  <si>
    <t>Einhaltung der Planung
Meilenstein 2</t>
  </si>
  <si>
    <t>Einhaltung der Planung
Meilenstein 3</t>
  </si>
  <si>
    <t>Einhaltung der Planung
Meilenstein 4</t>
  </si>
  <si>
    <t>Einhaltung der Planung
Meilenstein 5</t>
  </si>
  <si>
    <t>bis 28.02.2017</t>
  </si>
  <si>
    <t>bis 28.08.2017</t>
  </si>
  <si>
    <t>Software liegt samt 
Spezifikation ab</t>
  </si>
  <si>
    <t>Unterschrift 
Spezifikation</t>
  </si>
  <si>
    <t>bis 28.09.2017</t>
  </si>
  <si>
    <t>Pester Maschinen 
sind Integriert</t>
  </si>
  <si>
    <t>bis 27.11.2017</t>
  </si>
  <si>
    <t>Alle Testläufe 
(4 Formare) ohne 
Fehler durchlaufen</t>
  </si>
  <si>
    <t>bis 16.12.2017</t>
  </si>
  <si>
    <t>Abnahmeprotokoll 
unterschrieben</t>
  </si>
  <si>
    <t>Abnahmeprotokoll</t>
  </si>
  <si>
    <t>Bedienung an der 
Hauptanzeige</t>
  </si>
  <si>
    <t>Das Team darf während dem Projekt nicht ausgetauscht werden</t>
  </si>
  <si>
    <t>Definierten 
Projektmitglieder</t>
  </si>
  <si>
    <t>Am Anfang bis Ende 
arbeiten die gleichen 
Personen mit</t>
  </si>
  <si>
    <t xml:space="preserve">Gesamtprojektleiter (Braun)
PJM Uhlmann Maschine (Eckert)
Uhlmann Treiber/Software- entwickler
Abteilungsleiter Automation
</t>
  </si>
  <si>
    <t xml:space="preserve">Lieferant Lizenzen (Bechtle)
PJM Kunde (Merk)
internes technisches Projektteam Kunde
externe technische Berater (Kunde)
</t>
  </si>
  <si>
    <t xml:space="preserve">Interne Entwicklungsrichtlinien
Computerumgebung
</t>
  </si>
  <si>
    <t xml:space="preserve">Pester Steuerung (Testsystem)
Richtlinie 21 CFR Part 11 (Anforderungen an die elektronischen Aufzeichnungen und Unterschriften)
</t>
  </si>
  <si>
    <t>Umfeldanalyse</t>
  </si>
  <si>
    <t>Braun (Gesamt-PJM)</t>
  </si>
  <si>
    <t>Gute Umsatz und Gewinnzahlen,
Gute Zusammenarbeit im Team, Lieferanten und Kunden</t>
  </si>
  <si>
    <t>Ehrlich und Zuverlässig handeln.
Kommunikationsstrategie: Partizipativ</t>
  </si>
  <si>
    <t>Eckert (PJM Uhlmann Maschine)</t>
  </si>
  <si>
    <t>Gute Kommunkation, damit die eigenen Leistungen nicht benachteiligt werden</t>
  </si>
  <si>
    <t>Muss nur die Schnittstellen kennen.
Kommunikationsstrategie: Restriktiv</t>
  </si>
  <si>
    <t>Kramer (Softwareentwickler)</t>
  </si>
  <si>
    <t>Herr Kramer liebt neue Möglichkeiten, deshalb ist er positiv eingestellt</t>
  </si>
  <si>
    <t>Muss in fachliche Entscheidungen einbezogen werden, damit er sie mit besten gewissen vertritt
Kommunikationsstrategie: Diskursiv</t>
  </si>
  <si>
    <t>Abteilungsleiter Automation</t>
  </si>
  <si>
    <t>Möchte das Team flexibel einsetzen, um die Auslastung zu erhöhen.</t>
  </si>
  <si>
    <t>Lieferant Lizenzen</t>
  </si>
  <si>
    <t>Möchte Software und Hardware verkaufen</t>
  </si>
  <si>
    <t>Vorab alternative Liefranten suchen</t>
  </si>
  <si>
    <t>Merk (PJM Kunde)</t>
  </si>
  <si>
    <t>Vorher schriftlich die Bedingungen klären, damit das Team über die Projektdauer gleich bleibt.
Kommunikationsstrategie: Repressiv</t>
  </si>
  <si>
    <t>Möchte für das geplante Budget und Zeit, größtmöglichen Umfang und Qualität erhalten</t>
  </si>
  <si>
    <t>Kommunikationsstrategie: Partizipativ</t>
  </si>
  <si>
    <t>internes technisches Projektteam Kunde</t>
  </si>
  <si>
    <t>externe technische Berater Kunde (Consultant)</t>
  </si>
  <si>
    <t xml:space="preserve">Möchten die eigenen Unternehmensziele durchsetzen. </t>
  </si>
  <si>
    <t>Möchten den Kunden unterstützen und Geld verdienen</t>
  </si>
  <si>
    <t>Frühzeitig in das Systemdesign einbinden und die Verantwortlichkeiten (intern/extern) klären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</si>
</sst>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4" formatCode="_-* #,##0.00\ _€_-;\-* #,##0.00\ _€_-;_-* &quot;-&quot;??\ _€_-;_-@_-"/>
    <numFmt numFmtId="165" formatCode="d/m/yy"/>
    <numFmt numFmtId="166" formatCode="dd/mm/yy;@"/>
    <numFmt numFmtId="167" formatCode="#,##0.00\ &quot;€&quot;"/>
    <numFmt numFmtId="168" formatCode="&quot;Ja&quot;;&quot;Ja&quot;;&quot;Nein&quot;"/>
  </numFmts>
  <fonts count="70">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
      <b/>
      <sz val="14"/>
      <color theme="9"/>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right style="medium">
        <color indexed="64"/>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70">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2" xfId="0" applyBorder="1" applyAlignment="1">
      <alignment horizontal="center" vertical="center" wrapText="1"/>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0" fillId="0" borderId="49" xfId="0" applyBorder="1"/>
    <xf numFmtId="0" fontId="0" fillId="0" borderId="50" xfId="0" applyBorder="1"/>
    <xf numFmtId="0" fontId="25" fillId="3" borderId="74" xfId="0" applyFont="1" applyFill="1" applyBorder="1"/>
    <xf numFmtId="0" fontId="25" fillId="0" borderId="75" xfId="0" applyFont="1" applyBorder="1"/>
    <xf numFmtId="0" fontId="0" fillId="11" borderId="0" xfId="0" applyFill="1" applyBorder="1"/>
    <xf numFmtId="0" fontId="57" fillId="11" borderId="0" xfId="0" applyFont="1"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0" fillId="3" borderId="52" xfId="0"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57" fillId="3" borderId="55" xfId="0" applyFont="1" applyFill="1" applyBorder="1" applyAlignment="1">
      <alignment horizontal="right" indent="2"/>
    </xf>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3" fontId="53" fillId="0" borderId="1" xfId="2" applyNumberFormat="1" applyFont="1" applyBorder="1" applyAlignment="1">
      <alignment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62" fillId="16" borderId="76"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1"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8"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80" xfId="0" applyFont="1" applyFill="1" applyBorder="1" applyAlignment="1">
      <alignment horizontal="center" vertical="center" wrapText="1"/>
    </xf>
    <xf numFmtId="0" fontId="46"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64" fillId="17" borderId="78" xfId="0" applyFont="1" applyFill="1" applyBorder="1" applyAlignment="1">
      <alignment horizontal="center" vertical="center" wrapText="1"/>
    </xf>
    <xf numFmtId="14" fontId="64" fillId="2" borderId="78"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4" xfId="0" applyFont="1" applyFill="1" applyBorder="1" applyAlignment="1">
      <alignment horizontal="center" vertical="center"/>
    </xf>
    <xf numFmtId="0" fontId="46" fillId="17" borderId="83" xfId="0" applyFont="1" applyFill="1" applyBorder="1" applyAlignment="1">
      <alignment horizontal="center" vertical="center"/>
    </xf>
    <xf numFmtId="0" fontId="46" fillId="17" borderId="81"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3"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2" xfId="0" applyFont="1" applyFill="1" applyBorder="1" applyAlignment="1">
      <alignment horizontal="center" vertical="center" wrapText="1"/>
    </xf>
    <xf numFmtId="0" fontId="46" fillId="17" borderId="80"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6" fontId="53" fillId="0" borderId="1" xfId="2" applyNumberFormat="1" applyFont="1" applyBorder="1" applyAlignment="1">
      <alignment horizontal="center" vertical="center"/>
    </xf>
    <xf numFmtId="3" fontId="53" fillId="0" borderId="2" xfId="2" applyNumberFormat="1" applyFont="1" applyBorder="1" applyAlignment="1">
      <alignment vertical="center"/>
    </xf>
    <xf numFmtId="3" fontId="53" fillId="0" borderId="4" xfId="2" applyNumberFormat="1" applyFont="1" applyBorder="1" applyAlignment="1">
      <alignment vertical="center"/>
    </xf>
    <xf numFmtId="0" fontId="53" fillId="0" borderId="4" xfId="2" applyFont="1" applyBorder="1" applyAlignment="1">
      <alignment horizontal="center" vertical="center"/>
    </xf>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9" fillId="7" borderId="39" xfId="0" applyFont="1" applyFill="1" applyBorder="1" applyAlignment="1">
      <alignment horizontal="left"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10886</xdr:colOff>
      <xdr:row>26</xdr:row>
      <xdr:rowOff>182337</xdr:rowOff>
    </xdr:from>
    <xdr:to>
      <xdr:col>8</xdr:col>
      <xdr:colOff>10886</xdr:colOff>
      <xdr:row>32</xdr:row>
      <xdr:rowOff>0</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4026626" y="5104857"/>
          <a:ext cx="0" cy="937803"/>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379255</xdr:colOff>
      <xdr:row>18</xdr:row>
      <xdr:rowOff>9036</xdr:rowOff>
    </xdr:from>
    <xdr:to>
      <xdr:col>5</xdr:col>
      <xdr:colOff>377406</xdr:colOff>
      <xdr:row>18</xdr:row>
      <xdr:rowOff>9036</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2840515" y="3438036"/>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3698</xdr:colOff>
      <xdr:row>20</xdr:row>
      <xdr:rowOff>754</xdr:rowOff>
    </xdr:from>
    <xdr:to>
      <xdr:col>7</xdr:col>
      <xdr:colOff>1849</xdr:colOff>
      <xdr:row>20</xdr:row>
      <xdr:rowOff>754</xdr:rowOff>
    </xdr:to>
    <xdr:cxnSp macro="">
      <xdr:nvCxnSpPr>
        <xdr:cNvPr id="8" name="Gerade Verbindung mit Pfeil 7">
          <a:extLst>
            <a:ext uri="{FF2B5EF4-FFF2-40B4-BE49-F238E27FC236}">
              <a16:creationId xmlns:a16="http://schemas.microsoft.com/office/drawing/2014/main" id="{00000000-0008-0000-0B00-000008000000}"/>
            </a:ext>
          </a:extLst>
        </xdr:cNvPr>
        <xdr:cNvCxnSpPr/>
      </xdr:nvCxnSpPr>
      <xdr:spPr>
        <a:xfrm>
          <a:off x="3242198" y="3803134"/>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3698</xdr:colOff>
      <xdr:row>26</xdr:row>
      <xdr:rowOff>183208</xdr:rowOff>
    </xdr:from>
    <xdr:to>
      <xdr:col>8</xdr:col>
      <xdr:colOff>1849</xdr:colOff>
      <xdr:row>26</xdr:row>
      <xdr:rowOff>183208</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a:off x="3630818" y="5105728"/>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19</xdr:row>
      <xdr:rowOff>198666</xdr:rowOff>
    </xdr:from>
    <xdr:to>
      <xdr:col>7</xdr:col>
      <xdr:colOff>5443</xdr:colOff>
      <xdr:row>27</xdr:row>
      <xdr:rowOff>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a:off x="3632563" y="3802926"/>
          <a:ext cx="0" cy="1302474"/>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5443</xdr:colOff>
      <xdr:row>18</xdr:row>
      <xdr:rowOff>2723</xdr:rowOff>
    </xdr:from>
    <xdr:to>
      <xdr:col>6</xdr:col>
      <xdr:colOff>5443</xdr:colOff>
      <xdr:row>20</xdr:row>
      <xdr:rowOff>5443</xdr:rowOff>
    </xdr:to>
    <xdr:cxnSp macro="">
      <xdr:nvCxnSpPr>
        <xdr:cNvPr id="11" name="Gerade Verbindung mit Pfeil 10">
          <a:extLst>
            <a:ext uri="{FF2B5EF4-FFF2-40B4-BE49-F238E27FC236}">
              <a16:creationId xmlns:a16="http://schemas.microsoft.com/office/drawing/2014/main" id="{00000000-0008-0000-0B00-00000B000000}"/>
            </a:ext>
          </a:extLst>
        </xdr:cNvPr>
        <xdr:cNvCxnSpPr/>
      </xdr:nvCxnSpPr>
      <xdr:spPr>
        <a:xfrm>
          <a:off x="3243943" y="3431723"/>
          <a:ext cx="0" cy="376100"/>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xdr:row>
      <xdr:rowOff>2723</xdr:rowOff>
    </xdr:from>
    <xdr:to>
      <xdr:col>5</xdr:col>
      <xdr:colOff>0</xdr:colOff>
      <xdr:row>26</xdr:row>
      <xdr:rowOff>5442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2849880" y="3431723"/>
          <a:ext cx="0" cy="1496239"/>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13253</xdr:colOff>
      <xdr:row>31</xdr:row>
      <xdr:rowOff>172278</xdr:rowOff>
    </xdr:from>
    <xdr:to>
      <xdr:col>10</xdr:col>
      <xdr:colOff>284922</xdr:colOff>
      <xdr:row>31</xdr:row>
      <xdr:rowOff>178904</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flipV="1">
          <a:off x="4028993" y="6024438"/>
          <a:ext cx="1048909"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12</xdr:row>
      <xdr:rowOff>738730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3</xdr:col>
      <xdr:colOff>2144059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488248</xdr:colOff>
      <xdr:row>30</xdr:row>
      <xdr:rowOff>430161</xdr:rowOff>
    </xdr:from>
    <xdr:to>
      <xdr:col>14</xdr:col>
      <xdr:colOff>88608</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9468962" y="1292151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476776</xdr:colOff>
      <xdr:row>31</xdr:row>
      <xdr:rowOff>374357</xdr:rowOff>
    </xdr:from>
    <xdr:to>
      <xdr:col>7</xdr:col>
      <xdr:colOff>77136</xdr:colOff>
      <xdr:row>32</xdr:row>
      <xdr:rowOff>109568</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5361740" y="1336917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twoCellAnchor>
    <xdr:from>
      <xdr:col>15</xdr:col>
      <xdr:colOff>503463</xdr:colOff>
      <xdr:row>31</xdr:row>
      <xdr:rowOff>421822</xdr:rowOff>
    </xdr:from>
    <xdr:to>
      <xdr:col>16</xdr:col>
      <xdr:colOff>103823</xdr:colOff>
      <xdr:row>32</xdr:row>
      <xdr:rowOff>157033</xdr:rowOff>
    </xdr:to>
    <xdr:sp macro="" textlink="">
      <xdr:nvSpPr>
        <xdr:cNvPr id="11" name="Abgerundetes Rechteck 7">
          <a:extLst>
            <a:ext uri="{FF2B5EF4-FFF2-40B4-BE49-F238E27FC236}">
              <a16:creationId xmlns:a16="http://schemas.microsoft.com/office/drawing/2014/main" id="{08334DEE-13F4-42B4-A7D9-1015C9BBA6A0}"/>
            </a:ext>
          </a:extLst>
        </xdr:cNvPr>
        <xdr:cNvSpPr/>
      </xdr:nvSpPr>
      <xdr:spPr>
        <a:xfrm>
          <a:off x="10654392" y="13416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3</a:t>
          </a:r>
        </a:p>
      </xdr:txBody>
    </xdr:sp>
    <xdr:clientData/>
  </xdr:twoCellAnchor>
  <xdr:twoCellAnchor>
    <xdr:from>
      <xdr:col>15</xdr:col>
      <xdr:colOff>489856</xdr:colOff>
      <xdr:row>27</xdr:row>
      <xdr:rowOff>381000</xdr:rowOff>
    </xdr:from>
    <xdr:to>
      <xdr:col>16</xdr:col>
      <xdr:colOff>90216</xdr:colOff>
      <xdr:row>28</xdr:row>
      <xdr:rowOff>116211</xdr:rowOff>
    </xdr:to>
    <xdr:sp macro="" textlink="">
      <xdr:nvSpPr>
        <xdr:cNvPr id="12" name="Abgerundetes Rechteck 6">
          <a:extLst>
            <a:ext uri="{FF2B5EF4-FFF2-40B4-BE49-F238E27FC236}">
              <a16:creationId xmlns:a16="http://schemas.microsoft.com/office/drawing/2014/main" id="{9E9C38A5-D37A-4004-89D9-771758E65C42}"/>
            </a:ext>
          </a:extLst>
        </xdr:cNvPr>
        <xdr:cNvSpPr/>
      </xdr:nvSpPr>
      <xdr:spPr>
        <a:xfrm>
          <a:off x="10640785" y="11361964"/>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4</a:t>
          </a:r>
        </a:p>
      </xdr:txBody>
    </xdr:sp>
    <xdr:clientData/>
  </xdr:twoCellAnchor>
  <xdr:twoCellAnchor>
    <xdr:from>
      <xdr:col>7</xdr:col>
      <xdr:colOff>68036</xdr:colOff>
      <xdr:row>31</xdr:row>
      <xdr:rowOff>381001</xdr:rowOff>
    </xdr:from>
    <xdr:to>
      <xdr:col>7</xdr:col>
      <xdr:colOff>253503</xdr:colOff>
      <xdr:row>32</xdr:row>
      <xdr:rowOff>116212</xdr:rowOff>
    </xdr:to>
    <xdr:sp macro="" textlink="">
      <xdr:nvSpPr>
        <xdr:cNvPr id="13" name="Abgerundetes Rechteck 6">
          <a:extLst>
            <a:ext uri="{FF2B5EF4-FFF2-40B4-BE49-F238E27FC236}">
              <a16:creationId xmlns:a16="http://schemas.microsoft.com/office/drawing/2014/main" id="{7BAD2DE9-3CF2-4990-9E55-E589058B42B9}"/>
            </a:ext>
          </a:extLst>
        </xdr:cNvPr>
        <xdr:cNvSpPr/>
      </xdr:nvSpPr>
      <xdr:spPr>
        <a:xfrm>
          <a:off x="5538107" y="133758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5</a:t>
          </a:r>
        </a:p>
      </xdr:txBody>
    </xdr:sp>
    <xdr:clientData/>
  </xdr:twoCellAnchor>
  <xdr:twoCellAnchor>
    <xdr:from>
      <xdr:col>15</xdr:col>
      <xdr:colOff>517071</xdr:colOff>
      <xdr:row>31</xdr:row>
      <xdr:rowOff>258536</xdr:rowOff>
    </xdr:from>
    <xdr:to>
      <xdr:col>16</xdr:col>
      <xdr:colOff>117431</xdr:colOff>
      <xdr:row>31</xdr:row>
      <xdr:rowOff>497212</xdr:rowOff>
    </xdr:to>
    <xdr:sp macro="" textlink="">
      <xdr:nvSpPr>
        <xdr:cNvPr id="14" name="Abgerundetes Rechteck 6">
          <a:extLst>
            <a:ext uri="{FF2B5EF4-FFF2-40B4-BE49-F238E27FC236}">
              <a16:creationId xmlns:a16="http://schemas.microsoft.com/office/drawing/2014/main" id="{6E9FDF42-9910-4F55-A037-A0C7441EAA50}"/>
            </a:ext>
          </a:extLst>
        </xdr:cNvPr>
        <xdr:cNvSpPr/>
      </xdr:nvSpPr>
      <xdr:spPr>
        <a:xfrm>
          <a:off x="10668000" y="13253357"/>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6</a:t>
          </a:r>
        </a:p>
      </xdr:txBody>
    </xdr:sp>
    <xdr:clientData/>
  </xdr:twoCellAnchor>
  <xdr:twoCellAnchor>
    <xdr:from>
      <xdr:col>8</xdr:col>
      <xdr:colOff>503463</xdr:colOff>
      <xdr:row>29</xdr:row>
      <xdr:rowOff>435429</xdr:rowOff>
    </xdr:from>
    <xdr:to>
      <xdr:col>9</xdr:col>
      <xdr:colOff>103823</xdr:colOff>
      <xdr:row>30</xdr:row>
      <xdr:rowOff>170641</xdr:rowOff>
    </xdr:to>
    <xdr:sp macro="" textlink="">
      <xdr:nvSpPr>
        <xdr:cNvPr id="15" name="Abgerundetes Rechteck 6">
          <a:extLst>
            <a:ext uri="{FF2B5EF4-FFF2-40B4-BE49-F238E27FC236}">
              <a16:creationId xmlns:a16="http://schemas.microsoft.com/office/drawing/2014/main" id="{E152DBE8-9C0C-4A38-9F6E-1FA79CE3BCC0}"/>
            </a:ext>
          </a:extLst>
        </xdr:cNvPr>
        <xdr:cNvSpPr/>
      </xdr:nvSpPr>
      <xdr:spPr>
        <a:xfrm>
          <a:off x="6558642" y="124233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7</a:t>
          </a:r>
        </a:p>
      </xdr:txBody>
    </xdr:sp>
    <xdr:clientData/>
  </xdr:twoCellAnchor>
  <xdr:twoCellAnchor>
    <xdr:from>
      <xdr:col>9</xdr:col>
      <xdr:colOff>68036</xdr:colOff>
      <xdr:row>29</xdr:row>
      <xdr:rowOff>285750</xdr:rowOff>
    </xdr:from>
    <xdr:to>
      <xdr:col>9</xdr:col>
      <xdr:colOff>253503</xdr:colOff>
      <xdr:row>30</xdr:row>
      <xdr:rowOff>20962</xdr:rowOff>
    </xdr:to>
    <xdr:sp macro="" textlink="">
      <xdr:nvSpPr>
        <xdr:cNvPr id="16" name="Abgerundetes Rechteck 6">
          <a:extLst>
            <a:ext uri="{FF2B5EF4-FFF2-40B4-BE49-F238E27FC236}">
              <a16:creationId xmlns:a16="http://schemas.microsoft.com/office/drawing/2014/main" id="{2B86994F-E16D-4CCD-BBAD-FD260CBE4C2B}"/>
            </a:ext>
          </a:extLst>
        </xdr:cNvPr>
        <xdr:cNvSpPr/>
      </xdr:nvSpPr>
      <xdr:spPr>
        <a:xfrm>
          <a:off x="6708322" y="12273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23</xdr:col>
      <xdr:colOff>3203</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23</xdr:col>
      <xdr:colOff>3202</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9</xdr:col>
      <xdr:colOff>369233</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3" zoomScale="130" zoomScaleNormal="130" zoomScalePageLayoutView="85" workbookViewId="0">
      <selection activeCell="D3" sqref="D3:I3"/>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2"/>
      <c r="B1" s="203"/>
      <c r="C1" s="203"/>
      <c r="D1" s="203"/>
      <c r="E1" s="203"/>
      <c r="F1" s="203"/>
      <c r="G1" s="203"/>
      <c r="H1" s="203"/>
      <c r="I1" s="203"/>
      <c r="J1" s="203"/>
      <c r="K1" s="204"/>
      <c r="L1"/>
    </row>
    <row r="2" spans="1:12">
      <c r="A2" s="393"/>
      <c r="B2" s="174"/>
      <c r="C2" s="174"/>
      <c r="D2" s="174"/>
      <c r="E2" s="174"/>
      <c r="F2" s="174"/>
      <c r="G2" s="174"/>
      <c r="H2" s="174"/>
      <c r="I2" s="174"/>
      <c r="J2" s="174"/>
      <c r="K2" s="273"/>
    </row>
    <row r="3" spans="1:12">
      <c r="A3" s="393"/>
      <c r="B3" s="471" t="s">
        <v>0</v>
      </c>
      <c r="C3" s="471"/>
      <c r="D3" s="474" t="s">
        <v>246</v>
      </c>
      <c r="E3" s="473"/>
      <c r="F3" s="473"/>
      <c r="G3" s="473"/>
      <c r="H3" s="473"/>
      <c r="I3" s="473"/>
      <c r="J3" s="174"/>
      <c r="K3" s="273"/>
    </row>
    <row r="4" spans="1:12">
      <c r="A4" s="393"/>
      <c r="B4" s="471" t="s">
        <v>75</v>
      </c>
      <c r="C4" s="471"/>
      <c r="D4" s="474" t="s">
        <v>248</v>
      </c>
      <c r="E4" s="473"/>
      <c r="F4" s="473"/>
      <c r="G4" s="473"/>
      <c r="H4" s="473"/>
      <c r="I4" s="473"/>
      <c r="J4" s="174"/>
      <c r="K4" s="273"/>
    </row>
    <row r="5" spans="1:12" ht="15" customHeight="1">
      <c r="A5" s="393"/>
      <c r="B5" s="471" t="s">
        <v>104</v>
      </c>
      <c r="C5" s="471"/>
      <c r="D5" s="474" t="s">
        <v>247</v>
      </c>
      <c r="E5" s="473"/>
      <c r="F5" s="473"/>
      <c r="G5" s="473"/>
      <c r="H5" s="473"/>
      <c r="I5" s="473"/>
      <c r="J5" s="174"/>
      <c r="K5" s="273"/>
    </row>
    <row r="6" spans="1:12" ht="15" customHeight="1">
      <c r="A6" s="393"/>
      <c r="B6" s="471" t="s">
        <v>75</v>
      </c>
      <c r="C6" s="471"/>
      <c r="D6" s="481" t="s">
        <v>248</v>
      </c>
      <c r="E6" s="482"/>
      <c r="F6" s="482"/>
      <c r="G6" s="482"/>
      <c r="H6" s="482"/>
      <c r="I6" s="472"/>
      <c r="J6" s="174"/>
      <c r="K6" s="273"/>
    </row>
    <row r="7" spans="1:12">
      <c r="A7" s="393"/>
      <c r="B7" s="471" t="s">
        <v>65</v>
      </c>
      <c r="C7" s="471"/>
      <c r="D7" s="472" t="s">
        <v>249</v>
      </c>
      <c r="E7" s="473"/>
      <c r="F7" s="473"/>
      <c r="G7" s="473"/>
      <c r="H7" s="473"/>
      <c r="I7" s="473"/>
      <c r="J7" s="174"/>
      <c r="K7" s="273"/>
    </row>
    <row r="8" spans="1:12">
      <c r="A8" s="393"/>
      <c r="B8" s="471" t="s">
        <v>20</v>
      </c>
      <c r="C8" s="471"/>
      <c r="D8" s="474" t="s">
        <v>250</v>
      </c>
      <c r="E8" s="473"/>
      <c r="F8" s="473"/>
      <c r="G8" s="473"/>
      <c r="H8" s="473"/>
      <c r="I8" s="473"/>
      <c r="J8" s="174"/>
      <c r="K8" s="273"/>
    </row>
    <row r="9" spans="1:12">
      <c r="A9" s="393"/>
      <c r="B9" s="471" t="s">
        <v>66</v>
      </c>
      <c r="C9" s="471"/>
      <c r="D9" s="474" t="s">
        <v>260</v>
      </c>
      <c r="E9" s="473"/>
      <c r="F9" s="473"/>
      <c r="G9" s="473"/>
      <c r="H9" s="473"/>
      <c r="I9" s="473"/>
      <c r="J9" s="174"/>
      <c r="K9" s="273"/>
    </row>
    <row r="10" spans="1:12">
      <c r="A10" s="393"/>
      <c r="B10" s="471" t="s">
        <v>2</v>
      </c>
      <c r="C10" s="471"/>
      <c r="D10" s="474" t="s">
        <v>261</v>
      </c>
      <c r="E10" s="473"/>
      <c r="F10" s="473"/>
      <c r="G10" s="473"/>
      <c r="H10" s="473"/>
      <c r="I10" s="473"/>
      <c r="J10" s="174"/>
      <c r="K10" s="273"/>
    </row>
    <row r="11" spans="1:12">
      <c r="A11" s="393"/>
      <c r="B11" s="475" t="s">
        <v>21</v>
      </c>
      <c r="C11" s="476"/>
      <c r="D11" s="474" t="s">
        <v>251</v>
      </c>
      <c r="E11" s="473"/>
      <c r="F11" s="473"/>
      <c r="G11" s="473"/>
      <c r="H11" s="473"/>
      <c r="I11" s="473"/>
      <c r="J11" s="174"/>
      <c r="K11" s="273"/>
    </row>
    <row r="12" spans="1:12">
      <c r="A12" s="393"/>
      <c r="B12" s="477"/>
      <c r="C12" s="478"/>
      <c r="D12" s="474" t="s">
        <v>252</v>
      </c>
      <c r="E12" s="473"/>
      <c r="F12" s="473"/>
      <c r="G12" s="473"/>
      <c r="H12" s="473"/>
      <c r="I12" s="473"/>
      <c r="J12" s="174"/>
      <c r="K12" s="273"/>
    </row>
    <row r="13" spans="1:12">
      <c r="A13" s="393"/>
      <c r="B13" s="477"/>
      <c r="C13" s="478"/>
      <c r="D13" s="474" t="s">
        <v>253</v>
      </c>
      <c r="E13" s="473"/>
      <c r="F13" s="473"/>
      <c r="G13" s="473"/>
      <c r="H13" s="473"/>
      <c r="I13" s="473"/>
      <c r="J13" s="174"/>
      <c r="K13" s="273"/>
    </row>
    <row r="14" spans="1:12">
      <c r="A14" s="393"/>
      <c r="B14" s="477"/>
      <c r="C14" s="478"/>
      <c r="D14" s="474"/>
      <c r="E14" s="473"/>
      <c r="F14" s="473"/>
      <c r="G14" s="473"/>
      <c r="H14" s="473"/>
      <c r="I14" s="473"/>
      <c r="J14" s="174"/>
      <c r="K14" s="273"/>
    </row>
    <row r="15" spans="1:12">
      <c r="A15" s="393"/>
      <c r="B15" s="479"/>
      <c r="C15" s="480"/>
      <c r="D15" s="474"/>
      <c r="E15" s="473"/>
      <c r="F15" s="473"/>
      <c r="G15" s="473"/>
      <c r="H15" s="473"/>
      <c r="I15" s="473"/>
      <c r="J15" s="174"/>
      <c r="K15" s="273"/>
    </row>
    <row r="16" spans="1:12">
      <c r="A16" s="393"/>
      <c r="B16" s="174"/>
      <c r="C16" s="174"/>
      <c r="D16" s="174"/>
      <c r="E16" s="174"/>
      <c r="F16" s="174"/>
      <c r="G16" s="174"/>
      <c r="H16" s="174"/>
      <c r="I16" s="174"/>
      <c r="J16" s="174"/>
      <c r="K16" s="273"/>
    </row>
    <row r="17" spans="1:11">
      <c r="A17" s="393"/>
      <c r="B17" s="174"/>
      <c r="C17" s="174"/>
      <c r="D17" s="174"/>
      <c r="E17" s="174"/>
      <c r="F17" s="174"/>
      <c r="G17" s="174"/>
      <c r="H17" s="174"/>
      <c r="I17" s="174"/>
      <c r="J17" s="174"/>
      <c r="K17" s="273"/>
    </row>
    <row r="18" spans="1:11" ht="15" customHeight="1">
      <c r="A18" s="393"/>
      <c r="B18" s="187" t="s">
        <v>98</v>
      </c>
      <c r="C18" s="175"/>
      <c r="D18" s="175"/>
      <c r="E18" s="175"/>
      <c r="F18" s="175"/>
      <c r="G18" s="175"/>
      <c r="H18" s="175"/>
      <c r="I18" s="175"/>
      <c r="J18" s="175"/>
      <c r="K18" s="273"/>
    </row>
    <row r="19" spans="1:11" ht="15" customHeight="1">
      <c r="A19" s="393"/>
      <c r="B19" s="86" t="s">
        <v>99</v>
      </c>
      <c r="C19" s="87"/>
      <c r="D19" s="175"/>
      <c r="E19" s="175"/>
      <c r="F19" s="175"/>
      <c r="G19" s="175"/>
      <c r="H19" s="175"/>
      <c r="I19" s="175"/>
      <c r="J19" s="175"/>
      <c r="K19" s="273"/>
    </row>
    <row r="20" spans="1:11" ht="15" customHeight="1">
      <c r="A20" s="174"/>
      <c r="B20" s="175" t="s">
        <v>100</v>
      </c>
      <c r="C20" s="175"/>
      <c r="D20" s="175"/>
      <c r="E20" s="175"/>
      <c r="F20" s="175"/>
      <c r="G20" s="175"/>
      <c r="H20" s="175"/>
      <c r="I20" s="175"/>
      <c r="J20" s="175"/>
      <c r="K20" s="273"/>
    </row>
    <row r="21" spans="1:11" ht="15" customHeight="1">
      <c r="A21" s="175"/>
      <c r="B21" s="175" t="s">
        <v>101</v>
      </c>
      <c r="C21" s="175"/>
      <c r="D21" s="175"/>
      <c r="E21" s="175"/>
      <c r="F21" s="175"/>
      <c r="G21" s="175"/>
      <c r="H21" s="175"/>
      <c r="I21" s="175"/>
      <c r="J21" s="175"/>
      <c r="K21" s="273"/>
    </row>
    <row r="22" spans="1:11" ht="15" customHeight="1">
      <c r="A22" s="175"/>
      <c r="B22" s="175" t="s">
        <v>214</v>
      </c>
      <c r="C22" s="175"/>
      <c r="D22" s="175"/>
      <c r="E22" s="175"/>
      <c r="F22" s="175"/>
      <c r="G22" s="175"/>
      <c r="H22" s="175"/>
      <c r="I22" s="175"/>
      <c r="J22" s="175"/>
      <c r="K22" s="273"/>
    </row>
    <row r="23" spans="1:11" ht="15" customHeight="1">
      <c r="A23" s="175"/>
      <c r="B23" s="175"/>
      <c r="C23" s="175"/>
      <c r="D23" s="175"/>
      <c r="E23" s="175"/>
      <c r="F23" s="175"/>
      <c r="G23" s="175"/>
      <c r="H23" s="175"/>
      <c r="I23" s="175"/>
      <c r="J23" s="175"/>
      <c r="K23" s="273"/>
    </row>
    <row r="24" spans="1:11" ht="15" customHeight="1">
      <c r="A24" s="175"/>
      <c r="B24" s="175" t="s">
        <v>102</v>
      </c>
      <c r="C24" s="175"/>
      <c r="D24" s="175"/>
      <c r="E24" s="175"/>
      <c r="F24" s="175"/>
      <c r="G24" s="175"/>
      <c r="H24" s="175"/>
      <c r="I24" s="175"/>
      <c r="J24" s="175"/>
      <c r="K24" s="273"/>
    </row>
    <row r="25" spans="1:11" ht="15" customHeight="1">
      <c r="A25" s="175"/>
      <c r="B25" s="175" t="s">
        <v>103</v>
      </c>
      <c r="C25" s="175"/>
      <c r="D25" s="175"/>
      <c r="E25" s="175"/>
      <c r="F25" s="175"/>
      <c r="G25" s="175"/>
      <c r="H25" s="175"/>
      <c r="I25" s="175"/>
      <c r="J25" s="175"/>
      <c r="K25" s="273"/>
    </row>
    <row r="26" spans="1:11" ht="15" customHeight="1">
      <c r="A26" s="210"/>
      <c r="B26" s="210"/>
      <c r="C26" s="210"/>
      <c r="D26" s="210"/>
      <c r="E26" s="210"/>
      <c r="F26" s="210"/>
      <c r="G26" s="210"/>
      <c r="H26" s="210"/>
      <c r="I26" s="210"/>
      <c r="J26" s="210"/>
      <c r="K26" s="211"/>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zoomScale="85" zoomScaleNormal="85" zoomScalePageLayoutView="85" workbookViewId="0">
      <selection activeCell="L45" sqref="L45"/>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5"/>
      <c r="B1" s="256"/>
      <c r="C1" s="256"/>
      <c r="D1" s="256"/>
      <c r="E1" s="256"/>
      <c r="F1" s="256"/>
      <c r="G1" s="256"/>
      <c r="H1" s="256"/>
      <c r="I1" s="256"/>
      <c r="J1" s="257"/>
      <c r="K1"/>
      <c r="L1"/>
    </row>
    <row r="2" spans="1:12" ht="18.75">
      <c r="A2" s="258"/>
      <c r="B2" s="200"/>
      <c r="C2" s="201"/>
      <c r="D2" s="201"/>
      <c r="E2" s="201"/>
      <c r="F2" s="201"/>
      <c r="G2" s="201"/>
      <c r="H2" s="201"/>
      <c r="I2" s="201"/>
      <c r="J2" s="259"/>
    </row>
    <row r="3" spans="1:12" ht="18.75">
      <c r="A3" s="258"/>
      <c r="B3" s="547" t="s">
        <v>0</v>
      </c>
      <c r="C3" s="548"/>
      <c r="D3" s="546" t="str">
        <f>Projektname</f>
        <v>Anbindung von Fremdmaschinen in das Uhlmann SCADA System</v>
      </c>
      <c r="E3" s="546"/>
      <c r="F3" s="546"/>
      <c r="G3" s="546"/>
      <c r="H3" s="546"/>
      <c r="I3" s="546"/>
      <c r="J3" s="259"/>
    </row>
    <row r="4" spans="1:12" ht="18.75">
      <c r="A4" s="258"/>
      <c r="B4" s="547" t="s">
        <v>64</v>
      </c>
      <c r="C4" s="548"/>
      <c r="D4" s="546" t="str">
        <f>Kunde</f>
        <v>Pharmazeutischer Konzern spezialisiert auf Insulin</v>
      </c>
      <c r="E4" s="546"/>
      <c r="F4" s="546"/>
      <c r="G4" s="546"/>
      <c r="H4" s="546"/>
      <c r="I4" s="546"/>
      <c r="J4" s="259"/>
    </row>
    <row r="5" spans="1:12" ht="18.75">
      <c r="A5" s="258"/>
      <c r="B5" s="547" t="s">
        <v>135</v>
      </c>
      <c r="C5" s="548"/>
      <c r="D5" s="649"/>
      <c r="E5" s="650"/>
      <c r="F5" s="650"/>
      <c r="G5" s="650"/>
      <c r="H5" s="650"/>
      <c r="I5" s="651"/>
      <c r="J5" s="259"/>
    </row>
    <row r="6" spans="1:12" ht="18.75">
      <c r="A6" s="258"/>
      <c r="B6" s="547" t="s">
        <v>65</v>
      </c>
      <c r="C6" s="548"/>
      <c r="D6" s="546" t="str">
        <f>ProjektVerantwortKunde</f>
        <v>Herr Merk</v>
      </c>
      <c r="E6" s="546"/>
      <c r="F6" s="546"/>
      <c r="G6" s="546"/>
      <c r="H6" s="546"/>
      <c r="I6" s="546"/>
      <c r="J6" s="259"/>
    </row>
    <row r="7" spans="1:12" ht="18.75">
      <c r="A7" s="258"/>
      <c r="B7" s="547" t="s">
        <v>20</v>
      </c>
      <c r="C7" s="548"/>
      <c r="D7" s="546" t="str">
        <f>Projektleiter</f>
        <v>Herr Braun</v>
      </c>
      <c r="E7" s="546"/>
      <c r="F7" s="546"/>
      <c r="G7" s="546"/>
      <c r="H7" s="546"/>
      <c r="I7" s="546"/>
      <c r="J7" s="259"/>
    </row>
    <row r="8" spans="1:12" ht="18.75">
      <c r="A8" s="258"/>
      <c r="B8" s="547" t="s">
        <v>66</v>
      </c>
      <c r="C8" s="548"/>
      <c r="D8" s="546" t="str">
        <f>Übersicht!D9</f>
        <v xml:space="preserve">Herr Eckert </v>
      </c>
      <c r="E8" s="546"/>
      <c r="F8" s="546"/>
      <c r="G8" s="546"/>
      <c r="H8" s="546"/>
      <c r="I8" s="546"/>
      <c r="J8" s="259"/>
    </row>
    <row r="9" spans="1:12" ht="18.75">
      <c r="A9" s="258"/>
      <c r="B9" s="547" t="s">
        <v>114</v>
      </c>
      <c r="C9" s="548"/>
      <c r="D9" s="660"/>
      <c r="E9" s="660"/>
      <c r="F9" s="660"/>
      <c r="G9" s="660"/>
      <c r="H9" s="660"/>
      <c r="I9" s="660"/>
      <c r="J9" s="259"/>
    </row>
    <row r="10" spans="1:12" ht="15" customHeight="1">
      <c r="A10" s="258"/>
      <c r="B10" s="537" t="s">
        <v>2</v>
      </c>
      <c r="C10" s="537"/>
      <c r="D10" s="652" t="s">
        <v>136</v>
      </c>
      <c r="E10" s="653"/>
      <c r="F10" s="653"/>
      <c r="G10" s="653"/>
      <c r="H10" s="653"/>
      <c r="I10" s="653"/>
      <c r="J10" s="259"/>
    </row>
    <row r="11" spans="1:12" ht="18.75">
      <c r="A11" s="258"/>
      <c r="B11" s="540" t="s">
        <v>3</v>
      </c>
      <c r="C11" s="541"/>
      <c r="D11" s="546" t="str">
        <f>Übersicht!D11</f>
        <v>Herr Janzen (Automatisierung)</v>
      </c>
      <c r="E11" s="546"/>
      <c r="F11" s="546"/>
      <c r="G11" s="546"/>
      <c r="H11" s="546"/>
      <c r="I11" s="546"/>
      <c r="J11" s="259"/>
    </row>
    <row r="12" spans="1:12" ht="18.75">
      <c r="A12" s="258"/>
      <c r="B12" s="542"/>
      <c r="C12" s="543"/>
      <c r="D12" s="546" t="str">
        <f>Übersicht!D12</f>
        <v>Herr Eckert (Uhlmann Maschinen)</v>
      </c>
      <c r="E12" s="546"/>
      <c r="F12" s="546"/>
      <c r="G12" s="546"/>
      <c r="H12" s="546"/>
      <c r="I12" s="546"/>
      <c r="J12" s="259"/>
    </row>
    <row r="13" spans="1:12" ht="18.75">
      <c r="A13" s="258"/>
      <c r="B13" s="542"/>
      <c r="C13" s="543"/>
      <c r="D13" s="546" t="str">
        <f>Übersicht!D13</f>
        <v>Herr Oliver (Pester Maschinen)</v>
      </c>
      <c r="E13" s="546"/>
      <c r="F13" s="546"/>
      <c r="G13" s="546"/>
      <c r="H13" s="546"/>
      <c r="I13" s="546"/>
      <c r="J13" s="259"/>
    </row>
    <row r="14" spans="1:12" ht="18.75">
      <c r="A14" s="258"/>
      <c r="B14" s="542"/>
      <c r="C14" s="543"/>
      <c r="D14" s="546">
        <f>Übersicht!D14</f>
        <v>0</v>
      </c>
      <c r="E14" s="546"/>
      <c r="F14" s="546"/>
      <c r="G14" s="546"/>
      <c r="H14" s="546"/>
      <c r="I14" s="546"/>
      <c r="J14" s="259"/>
    </row>
    <row r="15" spans="1:12" ht="18.75">
      <c r="A15" s="258"/>
      <c r="B15" s="544"/>
      <c r="C15" s="545"/>
      <c r="D15" s="546">
        <f>Übersicht!D15</f>
        <v>0</v>
      </c>
      <c r="E15" s="546"/>
      <c r="F15" s="546"/>
      <c r="G15" s="546"/>
      <c r="H15" s="546"/>
      <c r="I15" s="546"/>
      <c r="J15" s="259"/>
    </row>
    <row r="16" spans="1:12" ht="18.75">
      <c r="A16" s="258"/>
      <c r="B16" s="205"/>
      <c r="C16" s="201"/>
      <c r="D16" s="201"/>
      <c r="E16" s="201"/>
      <c r="F16" s="201"/>
      <c r="G16" s="201"/>
      <c r="H16" s="201"/>
      <c r="I16" s="201"/>
      <c r="J16" s="259"/>
    </row>
    <row r="17" spans="1:10">
      <c r="A17" s="258"/>
      <c r="B17" s="206" t="s">
        <v>152</v>
      </c>
      <c r="C17" s="173"/>
      <c r="D17" s="173"/>
      <c r="E17" s="173"/>
      <c r="F17" s="173"/>
      <c r="G17" s="173"/>
      <c r="H17" s="173"/>
      <c r="I17" s="173"/>
      <c r="J17" s="259"/>
    </row>
    <row r="18" spans="1:10">
      <c r="A18" s="258"/>
      <c r="B18" s="172"/>
      <c r="C18" s="173"/>
      <c r="D18" s="173"/>
      <c r="E18" s="173"/>
      <c r="F18" s="173"/>
      <c r="G18" s="173"/>
      <c r="H18" s="173"/>
      <c r="I18" s="173"/>
      <c r="J18" s="259"/>
    </row>
    <row r="19" spans="1:10" ht="18.75">
      <c r="A19" s="258"/>
      <c r="B19" s="492" t="s">
        <v>5</v>
      </c>
      <c r="C19" s="492"/>
      <c r="D19" s="207"/>
      <c r="E19" s="201"/>
      <c r="F19" s="201"/>
      <c r="G19" s="201"/>
      <c r="H19" s="201"/>
      <c r="I19" s="201"/>
      <c r="J19" s="259"/>
    </row>
    <row r="20" spans="1:10" ht="18.75">
      <c r="A20" s="258"/>
      <c r="B20" s="486"/>
      <c r="C20" s="532"/>
      <c r="D20" s="532"/>
      <c r="E20" s="532"/>
      <c r="F20" s="532"/>
      <c r="G20" s="532"/>
      <c r="H20" s="532"/>
      <c r="I20" s="533"/>
      <c r="J20" s="259"/>
    </row>
    <row r="21" spans="1:10" ht="18.75">
      <c r="A21" s="258"/>
      <c r="B21" s="200"/>
      <c r="C21" s="201"/>
      <c r="D21" s="201"/>
      <c r="E21" s="201"/>
      <c r="F21" s="201"/>
      <c r="G21" s="201"/>
      <c r="H21" s="201"/>
      <c r="I21" s="201"/>
      <c r="J21" s="259"/>
    </row>
    <row r="22" spans="1:10" ht="18.75" hidden="1">
      <c r="A22" s="258"/>
      <c r="B22" s="214" t="s">
        <v>6</v>
      </c>
      <c r="C22" s="492" t="s">
        <v>7</v>
      </c>
      <c r="D22" s="492"/>
      <c r="E22" s="492"/>
      <c r="F22" s="492"/>
      <c r="G22" s="492" t="s">
        <v>8</v>
      </c>
      <c r="H22" s="492"/>
      <c r="I22" s="492"/>
      <c r="J22" s="259"/>
    </row>
    <row r="23" spans="1:10" hidden="1">
      <c r="A23" s="258"/>
      <c r="B23" s="534"/>
      <c r="C23" s="535"/>
      <c r="D23" s="535"/>
      <c r="E23" s="535"/>
      <c r="F23" s="535"/>
      <c r="G23" s="536"/>
      <c r="H23" s="536"/>
      <c r="I23" s="536"/>
      <c r="J23" s="259"/>
    </row>
    <row r="24" spans="1:10" hidden="1">
      <c r="A24" s="258"/>
      <c r="B24" s="534"/>
      <c r="C24" s="535"/>
      <c r="D24" s="535"/>
      <c r="E24" s="535"/>
      <c r="F24" s="535"/>
      <c r="G24" s="536"/>
      <c r="H24" s="536"/>
      <c r="I24" s="536"/>
      <c r="J24" s="259"/>
    </row>
    <row r="25" spans="1:10" hidden="1">
      <c r="A25" s="258"/>
      <c r="B25" s="534"/>
      <c r="C25" s="535"/>
      <c r="D25" s="535"/>
      <c r="E25" s="535"/>
      <c r="F25" s="535"/>
      <c r="G25" s="536"/>
      <c r="H25" s="536"/>
      <c r="I25" s="536"/>
      <c r="J25" s="259"/>
    </row>
    <row r="26" spans="1:10" ht="18.75" hidden="1">
      <c r="A26" s="258"/>
      <c r="B26" s="200"/>
      <c r="C26" s="201"/>
      <c r="D26" s="201"/>
      <c r="E26" s="201"/>
      <c r="F26" s="201"/>
      <c r="G26" s="201"/>
      <c r="H26" s="201"/>
      <c r="I26" s="201"/>
      <c r="J26" s="259"/>
    </row>
    <row r="27" spans="1:10" ht="18.75">
      <c r="A27" s="258"/>
      <c r="B27" s="483" t="s">
        <v>62</v>
      </c>
      <c r="C27" s="484"/>
      <c r="D27" s="484"/>
      <c r="E27" s="484"/>
      <c r="F27" s="485"/>
      <c r="G27" s="492" t="s">
        <v>8</v>
      </c>
      <c r="H27" s="492"/>
      <c r="I27" s="492"/>
      <c r="J27" s="259"/>
    </row>
    <row r="28" spans="1:10" ht="18.75">
      <c r="A28" s="258"/>
      <c r="B28" s="486"/>
      <c r="C28" s="487"/>
      <c r="D28" s="487"/>
      <c r="E28" s="487"/>
      <c r="F28" s="488"/>
      <c r="G28" s="654" t="s">
        <v>95</v>
      </c>
      <c r="H28" s="655"/>
      <c r="I28" s="656"/>
      <c r="J28" s="259"/>
    </row>
    <row r="29" spans="1:10" ht="18.75">
      <c r="A29" s="258"/>
      <c r="B29" s="486"/>
      <c r="C29" s="487"/>
      <c r="D29" s="487"/>
      <c r="E29" s="487"/>
      <c r="F29" s="488"/>
      <c r="G29" s="501" t="s">
        <v>96</v>
      </c>
      <c r="H29" s="501"/>
      <c r="I29" s="501"/>
      <c r="J29" s="259"/>
    </row>
    <row r="30" spans="1:10" ht="18.75">
      <c r="A30" s="258"/>
      <c r="B30" s="486"/>
      <c r="C30" s="487"/>
      <c r="D30" s="487"/>
      <c r="E30" s="487"/>
      <c r="F30" s="488"/>
      <c r="G30" s="501"/>
      <c r="H30" s="501"/>
      <c r="I30" s="501"/>
      <c r="J30" s="259"/>
    </row>
    <row r="31" spans="1:10" ht="18.75">
      <c r="A31" s="258"/>
      <c r="B31" s="486"/>
      <c r="C31" s="487"/>
      <c r="D31" s="487"/>
      <c r="E31" s="487"/>
      <c r="F31" s="488"/>
      <c r="G31" s="501"/>
      <c r="H31" s="501"/>
      <c r="I31" s="501"/>
      <c r="J31" s="259"/>
    </row>
    <row r="32" spans="1:10" ht="18.75">
      <c r="A32" s="258"/>
      <c r="B32" s="486"/>
      <c r="C32" s="487"/>
      <c r="D32" s="487"/>
      <c r="E32" s="487"/>
      <c r="F32" s="488"/>
      <c r="G32" s="501"/>
      <c r="H32" s="501"/>
      <c r="I32" s="501"/>
      <c r="J32" s="259"/>
    </row>
    <row r="33" spans="1:10" ht="9.6" customHeight="1">
      <c r="A33" s="258"/>
      <c r="B33" s="172"/>
      <c r="C33" s="173"/>
      <c r="D33" s="173"/>
      <c r="E33" s="173"/>
      <c r="F33" s="173"/>
      <c r="G33" s="173"/>
      <c r="H33" s="173"/>
      <c r="I33" s="173"/>
      <c r="J33" s="259"/>
    </row>
    <row r="34" spans="1:10">
      <c r="A34" s="258"/>
      <c r="B34" s="206"/>
      <c r="C34" s="173"/>
      <c r="D34" s="173"/>
      <c r="E34" s="173"/>
      <c r="F34" s="173"/>
      <c r="G34" s="173"/>
      <c r="H34" s="173"/>
      <c r="I34" s="173"/>
      <c r="J34" s="259"/>
    </row>
    <row r="35" spans="1:10" ht="7.15" customHeight="1">
      <c r="A35" s="258"/>
      <c r="B35" s="208"/>
      <c r="C35" s="173"/>
      <c r="D35" s="173"/>
      <c r="E35" s="173"/>
      <c r="F35" s="173"/>
      <c r="G35" s="173"/>
      <c r="H35" s="173"/>
      <c r="I35" s="173"/>
      <c r="J35" s="259"/>
    </row>
    <row r="36" spans="1:10" ht="18.75">
      <c r="A36" s="258"/>
      <c r="B36" s="214" t="s">
        <v>151</v>
      </c>
      <c r="C36" s="207"/>
      <c r="D36" s="207"/>
      <c r="E36" s="201"/>
      <c r="F36" s="201"/>
      <c r="G36" s="201"/>
      <c r="H36" s="201"/>
      <c r="I36" s="201"/>
      <c r="J36" s="259"/>
    </row>
    <row r="37" spans="1:10">
      <c r="A37" s="258"/>
      <c r="B37" s="522"/>
      <c r="C37" s="522"/>
      <c r="D37" s="522"/>
      <c r="E37" s="522"/>
      <c r="F37" s="522"/>
      <c r="G37" s="522"/>
      <c r="H37" s="522"/>
      <c r="I37" s="522"/>
      <c r="J37" s="259"/>
    </row>
    <row r="38" spans="1:10">
      <c r="A38" s="258"/>
      <c r="B38" s="522"/>
      <c r="C38" s="522"/>
      <c r="D38" s="522"/>
      <c r="E38" s="522"/>
      <c r="F38" s="522"/>
      <c r="G38" s="522"/>
      <c r="H38" s="522"/>
      <c r="I38" s="522"/>
      <c r="J38" s="259"/>
    </row>
    <row r="39" spans="1:10">
      <c r="A39" s="258"/>
      <c r="B39" s="522"/>
      <c r="C39" s="522"/>
      <c r="D39" s="522"/>
      <c r="E39" s="522"/>
      <c r="F39" s="522"/>
      <c r="G39" s="522"/>
      <c r="H39" s="522"/>
      <c r="I39" s="522"/>
      <c r="J39" s="259"/>
    </row>
    <row r="40" spans="1:10">
      <c r="A40" s="258"/>
      <c r="B40" s="522"/>
      <c r="C40" s="522"/>
      <c r="D40" s="522"/>
      <c r="E40" s="522"/>
      <c r="F40" s="522"/>
      <c r="G40" s="522"/>
      <c r="H40" s="522"/>
      <c r="I40" s="522"/>
      <c r="J40" s="259"/>
    </row>
    <row r="41" spans="1:10" ht="18.75">
      <c r="A41" s="258"/>
      <c r="B41" s="200"/>
      <c r="C41" s="201"/>
      <c r="D41" s="201"/>
      <c r="E41" s="201"/>
      <c r="F41" s="201"/>
      <c r="G41" s="201"/>
      <c r="H41" s="201"/>
      <c r="I41" s="201"/>
      <c r="J41" s="259"/>
    </row>
    <row r="42" spans="1:10" ht="18.75">
      <c r="A42" s="258"/>
      <c r="B42" s="209" t="s">
        <v>10</v>
      </c>
      <c r="C42" s="201"/>
      <c r="D42" s="201"/>
      <c r="E42" s="201"/>
      <c r="F42" s="201"/>
      <c r="G42" s="201"/>
      <c r="H42" s="201"/>
      <c r="I42" s="201"/>
      <c r="J42" s="259"/>
    </row>
    <row r="43" spans="1:10" ht="18.75">
      <c r="A43" s="258"/>
      <c r="B43" s="200"/>
      <c r="C43" s="201"/>
      <c r="D43" s="201"/>
      <c r="E43" s="201"/>
      <c r="F43" s="201"/>
      <c r="G43" s="201"/>
      <c r="H43" s="201"/>
      <c r="I43" s="201"/>
      <c r="J43" s="259"/>
    </row>
    <row r="44" spans="1:10" ht="18.75">
      <c r="A44" s="258"/>
      <c r="B44" s="214" t="s">
        <v>11</v>
      </c>
      <c r="C44" s="483" t="s">
        <v>82</v>
      </c>
      <c r="D44" s="484"/>
      <c r="E44" s="484"/>
      <c r="F44" s="484"/>
      <c r="G44" s="484"/>
      <c r="H44" s="484"/>
      <c r="I44" s="485"/>
      <c r="J44" s="259"/>
    </row>
    <row r="45" spans="1:10" ht="18.75">
      <c r="A45" s="260"/>
      <c r="B45" s="124">
        <v>1</v>
      </c>
      <c r="C45" s="528"/>
      <c r="D45" s="505"/>
      <c r="E45" s="505"/>
      <c r="F45" s="505"/>
      <c r="G45" s="505"/>
      <c r="H45" s="505"/>
      <c r="I45" s="506"/>
      <c r="J45" s="261"/>
    </row>
    <row r="46" spans="1:10" ht="18.75">
      <c r="A46" s="260"/>
      <c r="B46" s="124">
        <v>2</v>
      </c>
      <c r="C46" s="528"/>
      <c r="D46" s="505"/>
      <c r="E46" s="505"/>
      <c r="F46" s="505"/>
      <c r="G46" s="505"/>
      <c r="H46" s="505"/>
      <c r="I46" s="506"/>
      <c r="J46" s="261"/>
    </row>
    <row r="47" spans="1:10" ht="18.75">
      <c r="A47" s="260"/>
      <c r="B47" s="124">
        <v>3</v>
      </c>
      <c r="C47" s="528"/>
      <c r="D47" s="505"/>
      <c r="E47" s="505"/>
      <c r="F47" s="505"/>
      <c r="G47" s="505"/>
      <c r="H47" s="505"/>
      <c r="I47" s="506"/>
      <c r="J47" s="261"/>
    </row>
    <row r="48" spans="1:10" ht="18.75">
      <c r="A48" s="260"/>
      <c r="B48" s="124">
        <v>4</v>
      </c>
      <c r="C48" s="528"/>
      <c r="D48" s="505"/>
      <c r="E48" s="505"/>
      <c r="F48" s="505"/>
      <c r="G48" s="505"/>
      <c r="H48" s="505"/>
      <c r="I48" s="506"/>
      <c r="J48" s="261"/>
    </row>
    <row r="49" spans="1:10" ht="18.75">
      <c r="A49" s="258"/>
      <c r="B49" s="200"/>
      <c r="C49" s="201"/>
      <c r="D49" s="201"/>
      <c r="E49" s="201"/>
      <c r="F49" s="201"/>
      <c r="G49" s="201"/>
      <c r="H49" s="201"/>
      <c r="I49" s="201"/>
      <c r="J49" s="259"/>
    </row>
    <row r="50" spans="1:10" ht="18.75">
      <c r="A50" s="258"/>
      <c r="B50" s="209" t="s">
        <v>12</v>
      </c>
      <c r="C50" s="201"/>
      <c r="D50" s="201"/>
      <c r="E50" s="201"/>
      <c r="F50" s="201"/>
      <c r="G50" s="201"/>
      <c r="H50" s="201"/>
      <c r="I50" s="201"/>
      <c r="J50" s="259"/>
    </row>
    <row r="51" spans="1:10" ht="18.75">
      <c r="A51" s="258"/>
      <c r="B51" s="200"/>
      <c r="C51" s="201"/>
      <c r="D51" s="201"/>
      <c r="E51" s="201"/>
      <c r="F51" s="201"/>
      <c r="G51" s="201"/>
      <c r="H51" s="201"/>
      <c r="I51" s="201"/>
      <c r="J51" s="259"/>
    </row>
    <row r="52" spans="1:10" ht="18.75">
      <c r="A52" s="258"/>
      <c r="B52" s="492" t="s">
        <v>113</v>
      </c>
      <c r="C52" s="492"/>
      <c r="D52" s="492"/>
      <c r="E52" s="201"/>
      <c r="F52" s="201"/>
      <c r="G52" s="201"/>
      <c r="H52" s="201"/>
      <c r="I52" s="201"/>
      <c r="J52" s="259"/>
    </row>
    <row r="53" spans="1:10">
      <c r="A53" s="258"/>
      <c r="B53" s="507"/>
      <c r="C53" s="508"/>
      <c r="D53" s="508"/>
      <c r="E53" s="508"/>
      <c r="F53" s="508"/>
      <c r="G53" s="508"/>
      <c r="H53" s="508"/>
      <c r="I53" s="509"/>
      <c r="J53" s="259"/>
    </row>
    <row r="54" spans="1:10">
      <c r="A54" s="258"/>
      <c r="B54" s="510"/>
      <c r="C54" s="511"/>
      <c r="D54" s="511"/>
      <c r="E54" s="511"/>
      <c r="F54" s="511"/>
      <c r="G54" s="511"/>
      <c r="H54" s="511"/>
      <c r="I54" s="512"/>
      <c r="J54" s="259"/>
    </row>
    <row r="55" spans="1:10">
      <c r="A55" s="258"/>
      <c r="B55" s="513"/>
      <c r="C55" s="514"/>
      <c r="D55" s="514"/>
      <c r="E55" s="514"/>
      <c r="F55" s="514"/>
      <c r="G55" s="514"/>
      <c r="H55" s="514"/>
      <c r="I55" s="515"/>
      <c r="J55" s="259"/>
    </row>
    <row r="56" spans="1:10" ht="18.75">
      <c r="A56" s="258"/>
      <c r="B56" s="200"/>
      <c r="C56" s="201"/>
      <c r="D56" s="201"/>
      <c r="E56" s="201"/>
      <c r="F56" s="201"/>
      <c r="G56" s="201"/>
      <c r="H56" s="201"/>
      <c r="I56" s="201"/>
      <c r="J56" s="259"/>
    </row>
    <row r="57" spans="1:10" ht="18.75">
      <c r="A57" s="258"/>
      <c r="B57" s="657" t="s">
        <v>153</v>
      </c>
      <c r="C57" s="658"/>
      <c r="D57" s="658"/>
      <c r="E57" s="659"/>
      <c r="F57" s="201"/>
      <c r="G57" s="201"/>
      <c r="H57" s="201"/>
      <c r="I57" s="201"/>
      <c r="J57" s="259"/>
    </row>
    <row r="58" spans="1:10">
      <c r="A58" s="258"/>
      <c r="B58" s="661"/>
      <c r="C58" s="662"/>
      <c r="D58" s="662"/>
      <c r="E58" s="662"/>
      <c r="F58" s="662"/>
      <c r="G58" s="662"/>
      <c r="H58" s="662"/>
      <c r="I58" s="663"/>
      <c r="J58" s="259"/>
    </row>
    <row r="59" spans="1:10">
      <c r="A59" s="258"/>
      <c r="B59" s="664"/>
      <c r="C59" s="665"/>
      <c r="D59" s="665"/>
      <c r="E59" s="665"/>
      <c r="F59" s="665"/>
      <c r="G59" s="665"/>
      <c r="H59" s="665"/>
      <c r="I59" s="666"/>
      <c r="J59" s="259"/>
    </row>
    <row r="60" spans="1:10">
      <c r="A60" s="258"/>
      <c r="B60" s="667"/>
      <c r="C60" s="668"/>
      <c r="D60" s="668"/>
      <c r="E60" s="668"/>
      <c r="F60" s="668"/>
      <c r="G60" s="668"/>
      <c r="H60" s="668"/>
      <c r="I60" s="669"/>
      <c r="J60" s="259"/>
    </row>
    <row r="61" spans="1:10" ht="18.75">
      <c r="A61" s="258"/>
      <c r="B61" s="212"/>
      <c r="C61" s="212"/>
      <c r="D61" s="212"/>
      <c r="E61" s="212"/>
      <c r="F61" s="212"/>
      <c r="G61" s="212"/>
      <c r="H61" s="212"/>
      <c r="I61" s="212"/>
      <c r="J61" s="259"/>
    </row>
    <row r="62" spans="1:10" ht="18.75">
      <c r="A62" s="258"/>
      <c r="B62" s="492" t="s">
        <v>133</v>
      </c>
      <c r="C62" s="492"/>
      <c r="D62" s="492"/>
      <c r="E62" s="201"/>
      <c r="F62" s="201"/>
      <c r="G62" s="201"/>
      <c r="H62" s="201"/>
      <c r="I62" s="201"/>
      <c r="J62" s="259"/>
    </row>
    <row r="63" spans="1:10" ht="37.5">
      <c r="A63" s="258"/>
      <c r="B63" s="213" t="s">
        <v>85</v>
      </c>
      <c r="C63" s="524"/>
      <c r="D63" s="525"/>
      <c r="E63" s="213" t="s">
        <v>86</v>
      </c>
      <c r="F63" s="524"/>
      <c r="G63" s="525"/>
      <c r="H63" s="213" t="s">
        <v>84</v>
      </c>
      <c r="I63" s="125"/>
      <c r="J63" s="259"/>
    </row>
    <row r="64" spans="1:10" ht="15" customHeight="1">
      <c r="A64" s="258"/>
      <c r="B64" s="200"/>
      <c r="C64" s="201"/>
      <c r="D64" s="201"/>
      <c r="E64" s="201"/>
      <c r="F64" s="201"/>
      <c r="G64" s="201"/>
      <c r="H64" s="201"/>
      <c r="I64" s="201"/>
      <c r="J64" s="259"/>
    </row>
    <row r="65" spans="1:10" ht="15" customHeight="1">
      <c r="A65" s="258"/>
      <c r="B65" s="492" t="s">
        <v>87</v>
      </c>
      <c r="C65" s="492"/>
      <c r="D65" s="492"/>
      <c r="E65" s="201"/>
      <c r="F65" s="201"/>
      <c r="G65" s="201"/>
      <c r="H65" s="201"/>
      <c r="I65" s="201"/>
      <c r="J65" s="259"/>
    </row>
    <row r="66" spans="1:10" ht="15" customHeight="1">
      <c r="A66" s="258"/>
      <c r="B66" s="126" t="s">
        <v>90</v>
      </c>
      <c r="C66" s="531"/>
      <c r="D66" s="525"/>
      <c r="E66" s="126" t="s">
        <v>89</v>
      </c>
      <c r="F66" s="531"/>
      <c r="G66" s="525"/>
      <c r="H66" s="126" t="s">
        <v>88</v>
      </c>
      <c r="I66" s="125"/>
      <c r="J66" s="259"/>
    </row>
    <row r="67" spans="1:10" ht="15" customHeight="1">
      <c r="A67" s="258"/>
      <c r="B67" s="200"/>
      <c r="C67" s="201"/>
      <c r="D67" s="201"/>
      <c r="E67" s="201"/>
      <c r="F67" s="201"/>
      <c r="G67" s="201"/>
      <c r="H67" s="201"/>
      <c r="I67" s="201"/>
      <c r="J67" s="259"/>
    </row>
    <row r="68" spans="1:10" ht="15" customHeight="1">
      <c r="A68" s="258"/>
      <c r="B68" s="483" t="s">
        <v>14</v>
      </c>
      <c r="C68" s="526"/>
      <c r="D68" s="527"/>
      <c r="E68" s="201"/>
      <c r="F68" s="201"/>
      <c r="G68" s="201"/>
      <c r="H68" s="201"/>
      <c r="I68" s="201"/>
      <c r="J68" s="259"/>
    </row>
    <row r="69" spans="1:10" ht="18.75">
      <c r="A69" s="258"/>
      <c r="B69" s="528"/>
      <c r="C69" s="529"/>
      <c r="D69" s="529"/>
      <c r="E69" s="529"/>
      <c r="F69" s="529"/>
      <c r="G69" s="529"/>
      <c r="H69" s="529"/>
      <c r="I69" s="530"/>
      <c r="J69" s="259"/>
    </row>
    <row r="70" spans="1:10" ht="18.75">
      <c r="A70" s="258"/>
      <c r="B70" s="528"/>
      <c r="C70" s="529"/>
      <c r="D70" s="529"/>
      <c r="E70" s="529"/>
      <c r="F70" s="529"/>
      <c r="G70" s="529"/>
      <c r="H70" s="529"/>
      <c r="I70" s="530"/>
      <c r="J70" s="259"/>
    </row>
    <row r="71" spans="1:10" ht="18.75">
      <c r="A71" s="258"/>
      <c r="B71" s="522"/>
      <c r="C71" s="522"/>
      <c r="D71" s="522"/>
      <c r="E71" s="522"/>
      <c r="F71" s="522"/>
      <c r="G71" s="522"/>
      <c r="H71" s="522"/>
      <c r="I71" s="522"/>
      <c r="J71" s="259"/>
    </row>
    <row r="72" spans="1:10" ht="18.75">
      <c r="A72" s="258"/>
      <c r="B72" s="522"/>
      <c r="C72" s="522"/>
      <c r="D72" s="522"/>
      <c r="E72" s="522"/>
      <c r="F72" s="522"/>
      <c r="G72" s="522"/>
      <c r="H72" s="522"/>
      <c r="I72" s="522"/>
      <c r="J72" s="259"/>
    </row>
    <row r="73" spans="1:10" ht="18.75">
      <c r="A73" s="258"/>
      <c r="B73" s="522"/>
      <c r="C73" s="522"/>
      <c r="D73" s="522"/>
      <c r="E73" s="522"/>
      <c r="F73" s="522"/>
      <c r="G73" s="522"/>
      <c r="H73" s="522"/>
      <c r="I73" s="522"/>
      <c r="J73" s="259"/>
    </row>
    <row r="74" spans="1:10">
      <c r="A74" s="258"/>
      <c r="B74" s="172"/>
      <c r="C74" s="173"/>
      <c r="D74" s="173"/>
      <c r="E74" s="173"/>
      <c r="F74" s="173"/>
      <c r="G74" s="173"/>
      <c r="H74" s="173"/>
      <c r="I74" s="173"/>
      <c r="J74" s="259"/>
    </row>
    <row r="75" spans="1:10">
      <c r="A75" s="258"/>
      <c r="B75" s="172"/>
      <c r="C75" s="173"/>
      <c r="D75" s="173"/>
      <c r="E75" s="173"/>
      <c r="F75" s="173"/>
      <c r="G75" s="173"/>
      <c r="H75" s="173"/>
      <c r="I75" s="173"/>
      <c r="J75" s="259"/>
    </row>
    <row r="76" spans="1:10">
      <c r="A76" s="258"/>
      <c r="B76" s="172" t="s">
        <v>134</v>
      </c>
      <c r="C76" s="173"/>
      <c r="D76" s="173"/>
      <c r="E76" s="173"/>
      <c r="F76" s="173"/>
      <c r="G76" s="172" t="s">
        <v>19</v>
      </c>
      <c r="H76" s="173"/>
      <c r="I76" s="173"/>
      <c r="J76" s="259"/>
    </row>
    <row r="77" spans="1:10">
      <c r="A77" s="258"/>
      <c r="B77" s="80"/>
      <c r="C77" s="81"/>
      <c r="D77" s="72"/>
      <c r="E77" s="173"/>
      <c r="F77" s="173"/>
      <c r="G77" s="72"/>
      <c r="H77" s="72"/>
      <c r="I77" s="72"/>
      <c r="J77" s="259"/>
    </row>
    <row r="78" spans="1:10">
      <c r="A78" s="258"/>
      <c r="B78" s="80" t="s">
        <v>81</v>
      </c>
      <c r="C78" s="81"/>
      <c r="D78" s="72"/>
      <c r="E78" s="173"/>
      <c r="F78" s="173"/>
      <c r="G78" s="82" t="s">
        <v>81</v>
      </c>
      <c r="H78" s="83"/>
      <c r="I78" s="81"/>
      <c r="J78" s="259"/>
    </row>
    <row r="79" spans="1:10" ht="15.75" thickBot="1">
      <c r="A79" s="262"/>
      <c r="B79" s="185"/>
      <c r="C79" s="185"/>
      <c r="D79" s="185"/>
      <c r="E79" s="185"/>
      <c r="F79" s="185"/>
      <c r="G79" s="185"/>
      <c r="H79" s="185"/>
      <c r="I79" s="185"/>
      <c r="J79" s="180"/>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58"/>
      <c r="B2" s="459" t="s">
        <v>222</v>
      </c>
      <c r="C2" s="459"/>
      <c r="D2" s="459"/>
      <c r="E2" s="459"/>
      <c r="F2" s="460"/>
      <c r="G2" s="460"/>
      <c r="H2" s="460"/>
      <c r="I2" s="461"/>
    </row>
    <row r="3" spans="1:9">
      <c r="A3" s="462"/>
      <c r="B3" s="463"/>
      <c r="C3" s="463"/>
      <c r="D3" s="463"/>
      <c r="E3" s="463"/>
      <c r="F3" s="436"/>
      <c r="G3" s="436"/>
      <c r="H3" s="436"/>
      <c r="I3" s="464"/>
    </row>
    <row r="4" spans="1:9">
      <c r="A4" s="462"/>
      <c r="B4" s="670" t="s">
        <v>223</v>
      </c>
      <c r="C4" s="670"/>
      <c r="D4" s="670"/>
      <c r="E4" s="670"/>
      <c r="F4" s="437" t="s">
        <v>224</v>
      </c>
      <c r="G4" s="438"/>
      <c r="H4" s="438"/>
      <c r="I4" s="465"/>
    </row>
    <row r="5" spans="1:9">
      <c r="A5" s="462"/>
      <c r="B5" s="670" t="s">
        <v>245</v>
      </c>
      <c r="C5" s="670"/>
      <c r="D5" s="670"/>
      <c r="E5" s="670"/>
      <c r="F5" s="671"/>
      <c r="G5" s="671"/>
      <c r="H5" s="671"/>
      <c r="I5" s="465"/>
    </row>
    <row r="6" spans="1:9">
      <c r="A6" s="462"/>
      <c r="B6" s="670" t="s">
        <v>0</v>
      </c>
      <c r="C6" s="670"/>
      <c r="D6" s="670"/>
      <c r="E6" s="670"/>
      <c r="F6" s="671"/>
      <c r="G6" s="671"/>
      <c r="H6" s="671"/>
      <c r="I6" s="465"/>
    </row>
    <row r="7" spans="1:9">
      <c r="A7" s="462"/>
      <c r="B7" s="670" t="s">
        <v>75</v>
      </c>
      <c r="C7" s="670"/>
      <c r="D7" s="670"/>
      <c r="E7" s="670"/>
      <c r="F7" s="671"/>
      <c r="G7" s="671"/>
      <c r="H7" s="671"/>
      <c r="I7" s="465"/>
    </row>
    <row r="8" spans="1:9" ht="14.45" customHeight="1">
      <c r="A8" s="462"/>
      <c r="B8" s="670" t="s">
        <v>135</v>
      </c>
      <c r="C8" s="670"/>
      <c r="D8" s="670"/>
      <c r="E8" s="670"/>
      <c r="F8" s="672"/>
      <c r="G8" s="672"/>
      <c r="H8" s="672"/>
      <c r="I8" s="465"/>
    </row>
    <row r="9" spans="1:9" ht="14.45" customHeight="1">
      <c r="A9" s="462"/>
      <c r="B9" s="670" t="s">
        <v>225</v>
      </c>
      <c r="C9" s="670"/>
      <c r="D9" s="670"/>
      <c r="E9" s="670"/>
      <c r="F9" s="671"/>
      <c r="G9" s="671"/>
      <c r="H9" s="671"/>
      <c r="I9" s="465"/>
    </row>
    <row r="10" spans="1:9" ht="14.45" customHeight="1">
      <c r="A10" s="462"/>
      <c r="B10" s="670" t="s">
        <v>226</v>
      </c>
      <c r="C10" s="670"/>
      <c r="D10" s="670"/>
      <c r="E10" s="670"/>
      <c r="F10" s="671"/>
      <c r="G10" s="671"/>
      <c r="H10" s="671"/>
      <c r="I10" s="465"/>
    </row>
    <row r="11" spans="1:9">
      <c r="A11" s="462"/>
      <c r="B11" s="463"/>
      <c r="C11" s="463"/>
      <c r="D11" s="463"/>
      <c r="E11" s="463"/>
      <c r="F11" s="463"/>
      <c r="G11" s="463"/>
      <c r="H11" s="463"/>
      <c r="I11" s="465"/>
    </row>
    <row r="12" spans="1:9">
      <c r="A12" s="466"/>
      <c r="B12" s="450"/>
      <c r="C12" s="451"/>
      <c r="D12" s="452" t="s">
        <v>227</v>
      </c>
      <c r="E12" s="453"/>
      <c r="F12" s="444" t="s">
        <v>228</v>
      </c>
      <c r="G12" s="444"/>
      <c r="H12" s="676"/>
      <c r="I12" s="467"/>
    </row>
    <row r="13" spans="1:9">
      <c r="A13" s="466"/>
      <c r="B13" s="450" t="s">
        <v>229</v>
      </c>
      <c r="C13" s="451"/>
      <c r="D13" s="452" t="s">
        <v>227</v>
      </c>
      <c r="E13" s="453"/>
      <c r="F13" s="444" t="s">
        <v>226</v>
      </c>
      <c r="G13" s="444"/>
      <c r="H13" s="676"/>
      <c r="I13" s="467"/>
    </row>
    <row r="14" spans="1:9">
      <c r="A14" s="466"/>
      <c r="B14" s="454"/>
      <c r="C14" s="455"/>
      <c r="D14" s="457" t="s">
        <v>227</v>
      </c>
      <c r="E14" s="453"/>
      <c r="F14" s="444"/>
      <c r="G14" s="444"/>
      <c r="H14" s="676"/>
      <c r="I14" s="467"/>
    </row>
    <row r="15" spans="1:9">
      <c r="A15" s="466"/>
      <c r="B15" s="454"/>
      <c r="C15" s="455"/>
      <c r="D15" s="443"/>
      <c r="E15" s="443"/>
      <c r="F15" s="444"/>
      <c r="G15" s="444"/>
      <c r="H15" s="453"/>
      <c r="I15" s="467"/>
    </row>
    <row r="16" spans="1:9">
      <c r="A16" s="466"/>
      <c r="B16" s="445"/>
      <c r="C16" s="446"/>
      <c r="D16" s="447"/>
      <c r="E16" s="447"/>
      <c r="F16" s="449"/>
      <c r="G16" s="449"/>
      <c r="H16" s="448"/>
      <c r="I16" s="467"/>
    </row>
    <row r="17" spans="1:9">
      <c r="A17" s="466"/>
      <c r="B17" s="450"/>
      <c r="C17" s="451"/>
      <c r="D17" s="452" t="s">
        <v>227</v>
      </c>
      <c r="E17" s="453"/>
      <c r="F17" s="444" t="s">
        <v>228</v>
      </c>
      <c r="G17" s="444"/>
      <c r="H17" s="676"/>
      <c r="I17" s="467"/>
    </row>
    <row r="18" spans="1:9">
      <c r="A18" s="466"/>
      <c r="B18" s="450" t="s">
        <v>230</v>
      </c>
      <c r="C18" s="451"/>
      <c r="D18" s="452" t="s">
        <v>227</v>
      </c>
      <c r="E18" s="453"/>
      <c r="F18" s="444" t="s">
        <v>226</v>
      </c>
      <c r="G18" s="444"/>
      <c r="H18" s="676"/>
      <c r="I18" s="467"/>
    </row>
    <row r="19" spans="1:9">
      <c r="A19" s="466"/>
      <c r="B19" s="454"/>
      <c r="C19" s="455"/>
      <c r="D19" s="452" t="s">
        <v>227</v>
      </c>
      <c r="E19" s="453"/>
      <c r="F19" s="444"/>
      <c r="G19" s="444"/>
      <c r="H19" s="676"/>
      <c r="I19" s="467"/>
    </row>
    <row r="20" spans="1:9">
      <c r="A20" s="466"/>
      <c r="B20" s="454"/>
      <c r="C20" s="455"/>
      <c r="D20" s="443"/>
      <c r="E20" s="443"/>
      <c r="F20" s="444"/>
      <c r="G20" s="444"/>
      <c r="H20" s="453"/>
      <c r="I20" s="467"/>
    </row>
    <row r="21" spans="1:9">
      <c r="A21" s="466"/>
      <c r="B21" s="445"/>
      <c r="C21" s="446"/>
      <c r="D21" s="447"/>
      <c r="E21" s="447"/>
      <c r="F21" s="449"/>
      <c r="G21" s="449"/>
      <c r="H21" s="448"/>
      <c r="I21" s="467"/>
    </row>
    <row r="22" spans="1:9">
      <c r="A22" s="466"/>
      <c r="B22" s="450"/>
      <c r="C22" s="451"/>
      <c r="D22" s="452" t="s">
        <v>227</v>
      </c>
      <c r="E22" s="453"/>
      <c r="F22" s="444" t="s">
        <v>228</v>
      </c>
      <c r="G22" s="444"/>
      <c r="H22" s="676"/>
      <c r="I22" s="467"/>
    </row>
    <row r="23" spans="1:9">
      <c r="A23" s="466"/>
      <c r="B23" s="450" t="s">
        <v>231</v>
      </c>
      <c r="C23" s="451"/>
      <c r="D23" s="452" t="s">
        <v>227</v>
      </c>
      <c r="E23" s="453"/>
      <c r="F23" s="444" t="s">
        <v>226</v>
      </c>
      <c r="G23" s="444"/>
      <c r="H23" s="676"/>
      <c r="I23" s="467"/>
    </row>
    <row r="24" spans="1:9">
      <c r="A24" s="466"/>
      <c r="B24" s="454"/>
      <c r="C24" s="455"/>
      <c r="D24" s="452" t="s">
        <v>227</v>
      </c>
      <c r="E24" s="453"/>
      <c r="F24" s="444"/>
      <c r="G24" s="444"/>
      <c r="H24" s="676"/>
      <c r="I24" s="467"/>
    </row>
    <row r="25" spans="1:9">
      <c r="A25" s="466"/>
      <c r="B25" s="454"/>
      <c r="C25" s="455"/>
      <c r="D25" s="443"/>
      <c r="E25" s="443"/>
      <c r="F25" s="444"/>
      <c r="G25" s="444"/>
      <c r="H25" s="453"/>
      <c r="I25" s="467"/>
    </row>
    <row r="26" spans="1:9">
      <c r="A26" s="466"/>
      <c r="B26" s="445"/>
      <c r="C26" s="446"/>
      <c r="D26" s="447"/>
      <c r="E26" s="447"/>
      <c r="F26" s="449"/>
      <c r="G26" s="449"/>
      <c r="H26" s="448"/>
      <c r="I26" s="467"/>
    </row>
    <row r="27" spans="1:9">
      <c r="A27" s="466"/>
      <c r="B27" s="450"/>
      <c r="C27" s="451"/>
      <c r="D27" s="452" t="s">
        <v>227</v>
      </c>
      <c r="E27" s="453"/>
      <c r="F27" s="456" t="s">
        <v>232</v>
      </c>
      <c r="G27" s="444"/>
      <c r="H27" s="676"/>
      <c r="I27" s="467"/>
    </row>
    <row r="28" spans="1:9">
      <c r="A28" s="466"/>
      <c r="B28" s="450" t="s">
        <v>233</v>
      </c>
      <c r="C28" s="455"/>
      <c r="D28" s="452" t="s">
        <v>227</v>
      </c>
      <c r="E28" s="453"/>
      <c r="F28" s="444"/>
      <c r="G28" s="444"/>
      <c r="H28" s="676"/>
      <c r="I28" s="467"/>
    </row>
    <row r="29" spans="1:9">
      <c r="A29" s="466"/>
      <c r="B29" s="454"/>
      <c r="C29" s="455"/>
      <c r="D29" s="452" t="s">
        <v>227</v>
      </c>
      <c r="E29" s="453"/>
      <c r="F29" s="444"/>
      <c r="G29" s="444"/>
      <c r="H29" s="677"/>
      <c r="I29" s="467"/>
    </row>
    <row r="30" spans="1:9">
      <c r="A30" s="462"/>
      <c r="B30" s="439"/>
      <c r="C30" s="439"/>
      <c r="D30" s="439"/>
      <c r="E30" s="439"/>
      <c r="F30" s="439"/>
      <c r="G30" s="439"/>
      <c r="H30" s="439"/>
      <c r="I30" s="465"/>
    </row>
    <row r="31" spans="1:9">
      <c r="A31" s="462"/>
      <c r="B31" s="674" t="s">
        <v>234</v>
      </c>
      <c r="C31" s="678"/>
      <c r="D31" s="675"/>
      <c r="E31" s="679"/>
      <c r="F31" s="680"/>
      <c r="G31" s="680"/>
      <c r="H31" s="681"/>
      <c r="I31" s="465"/>
    </row>
    <row r="32" spans="1:9">
      <c r="A32" s="462"/>
      <c r="B32" s="674" t="s">
        <v>235</v>
      </c>
      <c r="C32" s="678"/>
      <c r="D32" s="675"/>
      <c r="E32" s="679"/>
      <c r="F32" s="680"/>
      <c r="G32" s="680"/>
      <c r="H32" s="681"/>
      <c r="I32" s="465"/>
    </row>
    <row r="33" spans="1:9">
      <c r="A33" s="462"/>
      <c r="B33" s="674" t="s">
        <v>236</v>
      </c>
      <c r="C33" s="678"/>
      <c r="D33" s="675"/>
      <c r="E33" s="679"/>
      <c r="F33" s="680"/>
      <c r="G33" s="680"/>
      <c r="H33" s="681"/>
      <c r="I33" s="465"/>
    </row>
    <row r="34" spans="1:9">
      <c r="A34" s="462"/>
      <c r="B34" s="673" t="s">
        <v>237</v>
      </c>
      <c r="C34" s="673"/>
      <c r="D34" s="673"/>
      <c r="E34" s="440"/>
      <c r="F34" s="674" t="s">
        <v>238</v>
      </c>
      <c r="G34" s="675"/>
      <c r="H34" s="440"/>
      <c r="I34" s="465"/>
    </row>
    <row r="35" spans="1:9">
      <c r="A35" s="462"/>
      <c r="B35" s="673" t="s">
        <v>239</v>
      </c>
      <c r="C35" s="673"/>
      <c r="D35" s="673"/>
      <c r="E35" s="440"/>
      <c r="F35" s="674" t="s">
        <v>240</v>
      </c>
      <c r="G35" s="675"/>
      <c r="H35" s="440"/>
      <c r="I35" s="465"/>
    </row>
    <row r="36" spans="1:9">
      <c r="A36" s="462"/>
      <c r="B36" s="673" t="s">
        <v>241</v>
      </c>
      <c r="C36" s="673"/>
      <c r="D36" s="673"/>
      <c r="E36" s="441"/>
      <c r="F36" s="674" t="s">
        <v>242</v>
      </c>
      <c r="G36" s="675"/>
      <c r="H36" s="440"/>
      <c r="I36" s="465"/>
    </row>
    <row r="37" spans="1:9">
      <c r="A37" s="462"/>
      <c r="B37" s="673" t="s">
        <v>243</v>
      </c>
      <c r="C37" s="673"/>
      <c r="D37" s="673"/>
      <c r="E37" s="442">
        <v>0</v>
      </c>
      <c r="F37" s="674" t="s">
        <v>244</v>
      </c>
      <c r="G37" s="675"/>
      <c r="H37" s="440"/>
      <c r="I37" s="465"/>
    </row>
    <row r="38" spans="1:9" ht="15.75" thickBot="1">
      <c r="A38" s="468"/>
      <c r="B38" s="469"/>
      <c r="C38" s="469"/>
      <c r="D38" s="469"/>
      <c r="E38" s="469"/>
      <c r="F38" s="469"/>
      <c r="G38" s="469"/>
      <c r="H38" s="469"/>
      <c r="I38" s="470"/>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Q22" sqref="Q22"/>
    </sheetView>
  </sheetViews>
  <sheetFormatPr baseColWidth="10" defaultRowHeight="15"/>
  <sheetData>
    <row r="1" spans="1:16" ht="21">
      <c r="A1" s="426"/>
      <c r="B1" s="427" t="s">
        <v>164</v>
      </c>
      <c r="C1" s="428"/>
      <c r="D1" s="429"/>
      <c r="E1" s="429"/>
      <c r="F1" s="429"/>
      <c r="G1" s="429"/>
      <c r="H1" s="429"/>
      <c r="I1" s="429"/>
      <c r="J1" s="429"/>
      <c r="K1" s="429"/>
      <c r="L1" s="429"/>
      <c r="M1" s="429"/>
      <c r="N1" s="430"/>
      <c r="O1" s="430"/>
      <c r="P1" s="431"/>
    </row>
    <row r="2" spans="1:16">
      <c r="A2" s="371"/>
      <c r="B2" s="174"/>
      <c r="C2" s="174"/>
      <c r="D2" s="174"/>
      <c r="E2" s="174"/>
      <c r="F2" s="174"/>
      <c r="G2" s="174"/>
      <c r="H2" s="174"/>
      <c r="I2" s="174"/>
      <c r="J2" s="174"/>
      <c r="K2" s="174"/>
      <c r="L2" s="174"/>
      <c r="M2" s="174"/>
      <c r="N2" s="174"/>
      <c r="O2" s="174"/>
      <c r="P2" s="373"/>
    </row>
    <row r="3" spans="1:16">
      <c r="A3" s="371"/>
      <c r="B3" s="421" t="s">
        <v>135</v>
      </c>
      <c r="C3" s="174"/>
      <c r="D3" s="174"/>
      <c r="E3" s="421" t="s">
        <v>165</v>
      </c>
      <c r="F3" s="174"/>
      <c r="G3" s="174"/>
      <c r="H3" s="174"/>
      <c r="I3" s="174"/>
      <c r="J3" s="174"/>
      <c r="K3" s="174"/>
      <c r="L3" s="174"/>
      <c r="M3" s="174"/>
      <c r="N3" s="174"/>
      <c r="O3" s="174"/>
      <c r="P3" s="373"/>
    </row>
    <row r="4" spans="1:16">
      <c r="A4" s="371"/>
      <c r="B4" s="432"/>
      <c r="C4" s="174"/>
      <c r="D4" s="174"/>
      <c r="E4" s="683"/>
      <c r="F4" s="683"/>
      <c r="G4" s="683"/>
      <c r="H4" s="683"/>
      <c r="I4" s="683"/>
      <c r="J4" s="683"/>
      <c r="K4" s="683"/>
      <c r="L4" s="683"/>
      <c r="M4" s="683"/>
      <c r="N4" s="174"/>
      <c r="O4" s="174"/>
      <c r="P4" s="373"/>
    </row>
    <row r="5" spans="1:16">
      <c r="A5" s="371"/>
      <c r="B5" s="174"/>
      <c r="C5" s="174"/>
      <c r="D5" s="174"/>
      <c r="E5" s="174"/>
      <c r="F5" s="174"/>
      <c r="G5" s="174"/>
      <c r="H5" s="174"/>
      <c r="I5" s="174"/>
      <c r="J5" s="174"/>
      <c r="K5" s="174"/>
      <c r="L5" s="174"/>
      <c r="M5" s="174"/>
      <c r="N5" s="174"/>
      <c r="O5" s="174"/>
      <c r="P5" s="373"/>
    </row>
    <row r="6" spans="1:16">
      <c r="A6" s="371"/>
      <c r="B6" s="684" t="s">
        <v>166</v>
      </c>
      <c r="C6" s="684"/>
      <c r="D6" s="176"/>
      <c r="E6" s="685" t="s">
        <v>167</v>
      </c>
      <c r="F6" s="685"/>
      <c r="G6" s="685"/>
      <c r="H6" s="685"/>
      <c r="I6" s="685"/>
      <c r="J6" s="685"/>
      <c r="K6" s="685"/>
      <c r="L6" s="174"/>
      <c r="M6" s="174"/>
      <c r="N6" s="174"/>
      <c r="O6" s="174"/>
      <c r="P6" s="373"/>
    </row>
    <row r="7" spans="1:16">
      <c r="A7" s="371"/>
      <c r="B7" s="686" t="s">
        <v>168</v>
      </c>
      <c r="C7" s="686"/>
      <c r="D7" s="145"/>
      <c r="E7" s="177">
        <v>20</v>
      </c>
      <c r="F7" s="177">
        <v>16</v>
      </c>
      <c r="G7" s="177"/>
      <c r="H7" s="177"/>
      <c r="I7" s="177"/>
      <c r="J7" s="177"/>
      <c r="K7" s="145"/>
      <c r="L7" s="174"/>
      <c r="M7" s="174"/>
      <c r="N7" s="174"/>
      <c r="O7" s="174"/>
      <c r="P7" s="373"/>
    </row>
    <row r="8" spans="1:16">
      <c r="A8" s="371"/>
      <c r="B8" s="686" t="s">
        <v>169</v>
      </c>
      <c r="C8" s="686"/>
      <c r="D8" s="145"/>
      <c r="E8" s="177"/>
      <c r="F8" s="177">
        <v>24</v>
      </c>
      <c r="G8" s="177"/>
      <c r="H8" s="177"/>
      <c r="I8" s="177"/>
      <c r="J8" s="177"/>
      <c r="K8" s="145"/>
      <c r="L8" s="174"/>
      <c r="M8" s="174"/>
      <c r="N8" s="174"/>
      <c r="O8" s="174"/>
      <c r="P8" s="373"/>
    </row>
    <row r="9" spans="1:16">
      <c r="A9" s="371"/>
      <c r="B9" s="686" t="s">
        <v>170</v>
      </c>
      <c r="C9" s="686"/>
      <c r="D9" s="145"/>
      <c r="E9" s="177"/>
      <c r="F9" s="177"/>
      <c r="G9" s="177">
        <v>32</v>
      </c>
      <c r="H9" s="177"/>
      <c r="I9" s="177"/>
      <c r="J9" s="177"/>
      <c r="K9" s="145"/>
      <c r="L9" s="174"/>
      <c r="M9" s="174"/>
      <c r="N9" s="174"/>
      <c r="O9" s="174"/>
      <c r="P9" s="373"/>
    </row>
    <row r="10" spans="1:16">
      <c r="A10" s="371"/>
      <c r="B10" s="686" t="s">
        <v>171</v>
      </c>
      <c r="C10" s="686"/>
      <c r="D10" s="145"/>
      <c r="E10" s="177"/>
      <c r="F10" s="177"/>
      <c r="G10" s="177">
        <v>3</v>
      </c>
      <c r="H10" s="177"/>
      <c r="I10" s="177"/>
      <c r="J10" s="177"/>
      <c r="K10" s="145"/>
      <c r="L10" s="174"/>
      <c r="M10" s="174"/>
      <c r="N10" s="174"/>
      <c r="O10" s="174"/>
      <c r="P10" s="373"/>
    </row>
    <row r="11" spans="1:16">
      <c r="A11" s="371"/>
      <c r="B11" s="687" t="s">
        <v>172</v>
      </c>
      <c r="C11" s="687"/>
      <c r="D11" s="178"/>
      <c r="E11" s="179"/>
      <c r="F11" s="179"/>
      <c r="G11" s="179"/>
      <c r="H11" s="179">
        <v>15</v>
      </c>
      <c r="I11" s="179"/>
      <c r="J11" s="179"/>
      <c r="K11" s="178"/>
      <c r="L11" s="174"/>
      <c r="M11" s="174"/>
      <c r="N11" s="174"/>
      <c r="O11" s="174"/>
      <c r="P11" s="373"/>
    </row>
    <row r="12" spans="1:16">
      <c r="A12" s="371"/>
      <c r="B12" s="688" t="s">
        <v>173</v>
      </c>
      <c r="C12" s="688"/>
      <c r="D12" s="145"/>
      <c r="E12" s="433">
        <f>SUM(E7:E11)</f>
        <v>20</v>
      </c>
      <c r="F12" s="433">
        <f t="shared" ref="F12:K12" si="0">SUM(F7:F11)</f>
        <v>40</v>
      </c>
      <c r="G12" s="433">
        <f t="shared" si="0"/>
        <v>35</v>
      </c>
      <c r="H12" s="433">
        <f t="shared" si="0"/>
        <v>15</v>
      </c>
      <c r="I12" s="433">
        <f t="shared" si="0"/>
        <v>0</v>
      </c>
      <c r="J12" s="433">
        <f t="shared" si="0"/>
        <v>0</v>
      </c>
      <c r="K12" s="433">
        <f t="shared" si="0"/>
        <v>0</v>
      </c>
      <c r="L12" s="174"/>
      <c r="M12" s="174"/>
      <c r="N12" s="174"/>
      <c r="O12" s="174"/>
      <c r="P12" s="373"/>
    </row>
    <row r="13" spans="1:16">
      <c r="A13" s="371"/>
      <c r="B13" s="174"/>
      <c r="C13" s="174"/>
      <c r="D13" s="174"/>
      <c r="E13" s="174"/>
      <c r="F13" s="174"/>
      <c r="G13" s="174"/>
      <c r="H13" s="174"/>
      <c r="I13" s="174"/>
      <c r="J13" s="174"/>
      <c r="K13" s="174"/>
      <c r="L13" s="174"/>
      <c r="M13" s="174"/>
      <c r="N13" s="174"/>
      <c r="O13" s="174"/>
      <c r="P13" s="373"/>
    </row>
    <row r="14" spans="1:16">
      <c r="A14" s="371"/>
      <c r="B14" s="689" t="s">
        <v>174</v>
      </c>
      <c r="C14" s="689"/>
      <c r="D14" s="174"/>
      <c r="E14" s="174"/>
      <c r="F14" s="174"/>
      <c r="G14" s="174"/>
      <c r="H14" s="174"/>
      <c r="I14" s="174"/>
      <c r="J14" s="174"/>
      <c r="K14" s="174"/>
      <c r="L14" s="174"/>
      <c r="M14" s="174"/>
      <c r="N14" s="174"/>
      <c r="O14" s="174"/>
      <c r="P14" s="373"/>
    </row>
    <row r="15" spans="1:16">
      <c r="A15" s="371"/>
      <c r="B15" s="689" t="s">
        <v>167</v>
      </c>
      <c r="C15" s="689"/>
      <c r="D15" s="174"/>
      <c r="E15" s="174"/>
      <c r="F15" s="174"/>
      <c r="G15" s="174"/>
      <c r="H15" s="174"/>
      <c r="I15" s="174"/>
      <c r="J15" s="174"/>
      <c r="K15" s="174"/>
      <c r="L15" s="174"/>
      <c r="M15" s="174"/>
      <c r="N15" s="174"/>
      <c r="O15" s="174"/>
      <c r="P15" s="373"/>
    </row>
    <row r="16" spans="1:16" ht="15.75" thickBot="1">
      <c r="A16" s="371"/>
      <c r="B16" s="174"/>
      <c r="C16" s="682">
        <v>45</v>
      </c>
      <c r="D16" s="180"/>
      <c r="E16" s="181"/>
      <c r="F16" s="174"/>
      <c r="G16" s="174"/>
      <c r="H16" s="174"/>
      <c r="I16" s="174"/>
      <c r="J16" s="174"/>
      <c r="K16" s="174"/>
      <c r="L16" s="174"/>
      <c r="M16" s="174"/>
      <c r="N16" s="174"/>
      <c r="O16" s="174"/>
      <c r="P16" s="373"/>
    </row>
    <row r="17" spans="1:16">
      <c r="A17" s="371"/>
      <c r="B17" s="174"/>
      <c r="C17" s="682"/>
      <c r="D17" s="174"/>
      <c r="E17" s="181"/>
      <c r="F17" s="174"/>
      <c r="G17" s="174"/>
      <c r="H17" s="174"/>
      <c r="I17" s="174"/>
      <c r="J17" s="174"/>
      <c r="K17" s="174"/>
      <c r="L17" s="174"/>
      <c r="M17" s="174"/>
      <c r="N17" s="174"/>
      <c r="O17" s="174"/>
      <c r="P17" s="373"/>
    </row>
    <row r="18" spans="1:16" ht="15.75" thickBot="1">
      <c r="A18" s="371"/>
      <c r="B18" s="174"/>
      <c r="C18" s="682">
        <v>40</v>
      </c>
      <c r="D18" s="180"/>
      <c r="E18" s="182"/>
      <c r="F18" s="183"/>
      <c r="G18" s="183"/>
      <c r="H18" s="183"/>
      <c r="I18" s="183"/>
      <c r="J18" s="183"/>
      <c r="K18" s="690" t="s">
        <v>175</v>
      </c>
      <c r="L18" s="690"/>
      <c r="M18" s="690"/>
      <c r="N18" s="174"/>
      <c r="O18" s="174"/>
      <c r="P18" s="373"/>
    </row>
    <row r="19" spans="1:16">
      <c r="A19" s="371"/>
      <c r="B19" s="174"/>
      <c r="C19" s="682"/>
      <c r="D19" s="174"/>
      <c r="E19" s="181"/>
      <c r="F19" s="184"/>
      <c r="G19" s="174"/>
      <c r="H19" s="174"/>
      <c r="I19" s="174"/>
      <c r="J19" s="174"/>
      <c r="K19" s="690"/>
      <c r="L19" s="690"/>
      <c r="M19" s="690"/>
      <c r="N19" s="174"/>
      <c r="O19" s="174"/>
      <c r="P19" s="373"/>
    </row>
    <row r="20" spans="1:16" ht="15.75" thickBot="1">
      <c r="A20" s="371"/>
      <c r="B20" s="174"/>
      <c r="C20" s="682">
        <v>35</v>
      </c>
      <c r="D20" s="180"/>
      <c r="E20" s="181"/>
      <c r="F20" s="184"/>
      <c r="G20" s="174"/>
      <c r="H20" s="174"/>
      <c r="I20" s="174"/>
      <c r="J20" s="174"/>
      <c r="K20" s="174"/>
      <c r="L20" s="174"/>
      <c r="M20" s="174"/>
      <c r="N20" s="174"/>
      <c r="O20" s="174"/>
      <c r="P20" s="373"/>
    </row>
    <row r="21" spans="1:16">
      <c r="A21" s="371"/>
      <c r="B21" s="174"/>
      <c r="C21" s="682"/>
      <c r="D21" s="174"/>
      <c r="E21" s="181"/>
      <c r="F21" s="184"/>
      <c r="G21" s="184"/>
      <c r="H21" s="174"/>
      <c r="I21" s="174"/>
      <c r="J21" s="174"/>
      <c r="K21" s="174"/>
      <c r="L21" s="174"/>
      <c r="M21" s="174"/>
      <c r="N21" s="174"/>
      <c r="O21" s="174"/>
      <c r="P21" s="373"/>
    </row>
    <row r="22" spans="1:16" ht="15.75" thickBot="1">
      <c r="A22" s="371"/>
      <c r="B22" s="174"/>
      <c r="C22" s="682">
        <v>30</v>
      </c>
      <c r="D22" s="180"/>
      <c r="E22" s="181"/>
      <c r="F22" s="184"/>
      <c r="G22" s="184"/>
      <c r="H22" s="174"/>
      <c r="I22" s="174"/>
      <c r="J22" s="174"/>
      <c r="K22" s="174"/>
      <c r="L22" s="174"/>
      <c r="M22" s="174"/>
      <c r="N22" s="174"/>
      <c r="O22" s="174"/>
      <c r="P22" s="373"/>
    </row>
    <row r="23" spans="1:16">
      <c r="A23" s="371"/>
      <c r="B23" s="174"/>
      <c r="C23" s="682"/>
      <c r="D23" s="174"/>
      <c r="E23" s="181"/>
      <c r="F23" s="184"/>
      <c r="G23" s="184"/>
      <c r="H23" s="174"/>
      <c r="I23" s="174"/>
      <c r="J23" s="174"/>
      <c r="K23" s="174"/>
      <c r="L23" s="174"/>
      <c r="M23" s="174"/>
      <c r="N23" s="174"/>
      <c r="O23" s="174"/>
      <c r="P23" s="373"/>
    </row>
    <row r="24" spans="1:16" ht="15.75" thickBot="1">
      <c r="A24" s="371"/>
      <c r="B24" s="174"/>
      <c r="C24" s="682">
        <v>25</v>
      </c>
      <c r="D24" s="180"/>
      <c r="E24" s="181"/>
      <c r="F24" s="184"/>
      <c r="G24" s="184"/>
      <c r="H24" s="174"/>
      <c r="I24" s="174"/>
      <c r="J24" s="174"/>
      <c r="K24" s="174"/>
      <c r="L24" s="174"/>
      <c r="M24" s="174"/>
      <c r="N24" s="174"/>
      <c r="O24" s="174"/>
      <c r="P24" s="373"/>
    </row>
    <row r="25" spans="1:16">
      <c r="A25" s="371"/>
      <c r="B25" s="174"/>
      <c r="C25" s="682"/>
      <c r="D25" s="174"/>
      <c r="E25" s="181"/>
      <c r="F25" s="184"/>
      <c r="G25" s="184"/>
      <c r="H25" s="174"/>
      <c r="I25" s="174"/>
      <c r="J25" s="174"/>
      <c r="K25" s="174"/>
      <c r="L25" s="174"/>
      <c r="M25" s="174"/>
      <c r="N25" s="174"/>
      <c r="O25" s="174"/>
      <c r="P25" s="373"/>
    </row>
    <row r="26" spans="1:16" ht="15.75" thickBot="1">
      <c r="A26" s="371"/>
      <c r="B26" s="174" t="s">
        <v>164</v>
      </c>
      <c r="C26" s="682">
        <v>20</v>
      </c>
      <c r="D26" s="180"/>
      <c r="E26" s="181"/>
      <c r="F26" s="184"/>
      <c r="G26" s="184"/>
      <c r="H26" s="174"/>
      <c r="I26" s="174"/>
      <c r="J26" s="174"/>
      <c r="K26" s="174"/>
      <c r="L26" s="174"/>
      <c r="M26" s="174"/>
      <c r="N26" s="174"/>
      <c r="O26" s="174"/>
      <c r="P26" s="373"/>
    </row>
    <row r="27" spans="1:16">
      <c r="A27" s="371"/>
      <c r="B27" s="174"/>
      <c r="C27" s="682"/>
      <c r="D27" s="174"/>
      <c r="E27" s="184"/>
      <c r="F27" s="184"/>
      <c r="G27" s="184"/>
      <c r="H27" s="174"/>
      <c r="I27" s="174"/>
      <c r="J27" s="174"/>
      <c r="K27" s="174"/>
      <c r="L27" s="174"/>
      <c r="M27" s="174"/>
      <c r="N27" s="174"/>
      <c r="O27" s="174"/>
      <c r="P27" s="373"/>
    </row>
    <row r="28" spans="1:16" ht="15.75" thickBot="1">
      <c r="A28" s="371"/>
      <c r="B28" s="174"/>
      <c r="C28" s="682">
        <v>15</v>
      </c>
      <c r="D28" s="185"/>
      <c r="E28" s="184"/>
      <c r="F28" s="184"/>
      <c r="G28" s="184"/>
      <c r="H28" s="184"/>
      <c r="I28" s="174"/>
      <c r="J28" s="174"/>
      <c r="K28" s="174"/>
      <c r="L28" s="174"/>
      <c r="M28" s="174"/>
      <c r="N28" s="174"/>
      <c r="O28" s="174"/>
      <c r="P28" s="373"/>
    </row>
    <row r="29" spans="1:16">
      <c r="A29" s="371"/>
      <c r="B29" s="174"/>
      <c r="C29" s="682"/>
      <c r="D29" s="174"/>
      <c r="E29" s="184"/>
      <c r="F29" s="184"/>
      <c r="G29" s="184"/>
      <c r="H29" s="184"/>
      <c r="I29" s="174"/>
      <c r="J29" s="174"/>
      <c r="K29" s="174"/>
      <c r="L29" s="174"/>
      <c r="M29" s="174"/>
      <c r="N29" s="174"/>
      <c r="O29" s="174"/>
      <c r="P29" s="373"/>
    </row>
    <row r="30" spans="1:16" ht="15.75" thickBot="1">
      <c r="A30" s="371"/>
      <c r="B30" s="174"/>
      <c r="C30" s="682">
        <v>10</v>
      </c>
      <c r="D30" s="185"/>
      <c r="E30" s="184"/>
      <c r="F30" s="184"/>
      <c r="G30" s="184"/>
      <c r="H30" s="184"/>
      <c r="I30" s="174"/>
      <c r="J30" s="174"/>
      <c r="K30" s="174"/>
      <c r="L30" s="174"/>
      <c r="M30" s="174"/>
      <c r="N30" s="174"/>
      <c r="O30" s="174"/>
      <c r="P30" s="373"/>
    </row>
    <row r="31" spans="1:16">
      <c r="A31" s="371"/>
      <c r="B31" s="174"/>
      <c r="C31" s="682"/>
      <c r="D31" s="174"/>
      <c r="E31" s="184"/>
      <c r="F31" s="184"/>
      <c r="G31" s="184"/>
      <c r="H31" s="184"/>
      <c r="I31" s="174"/>
      <c r="J31" s="174"/>
      <c r="K31" s="174"/>
      <c r="L31" s="174"/>
      <c r="M31" s="174"/>
      <c r="N31" s="174"/>
      <c r="O31" s="174"/>
      <c r="P31" s="373"/>
    </row>
    <row r="32" spans="1:16" ht="15.75" thickBot="1">
      <c r="A32" s="371"/>
      <c r="B32" s="174"/>
      <c r="C32" s="682">
        <v>0</v>
      </c>
      <c r="D32" s="174"/>
      <c r="E32" s="186"/>
      <c r="F32" s="186"/>
      <c r="G32" s="186"/>
      <c r="H32" s="186"/>
      <c r="I32" s="185"/>
      <c r="J32" s="185"/>
      <c r="K32" s="185"/>
      <c r="L32" s="174"/>
      <c r="M32" s="174"/>
      <c r="N32" s="174"/>
      <c r="O32" s="174"/>
      <c r="P32" s="373"/>
    </row>
    <row r="33" spans="1:16">
      <c r="A33" s="371"/>
      <c r="B33" s="174"/>
      <c r="C33" s="682"/>
      <c r="D33" s="174"/>
      <c r="E33" s="434">
        <v>1</v>
      </c>
      <c r="F33" s="434">
        <v>2</v>
      </c>
      <c r="G33" s="434">
        <v>3</v>
      </c>
      <c r="H33" s="434">
        <v>4</v>
      </c>
      <c r="I33" s="434">
        <v>5</v>
      </c>
      <c r="J33" s="434">
        <v>6</v>
      </c>
      <c r="K33" s="434">
        <v>7</v>
      </c>
      <c r="L33" s="174"/>
      <c r="M33" s="435" t="s">
        <v>176</v>
      </c>
      <c r="N33" s="174"/>
      <c r="O33" s="174"/>
      <c r="P33" s="373"/>
    </row>
    <row r="34" spans="1:16">
      <c r="A34" s="371"/>
      <c r="B34" s="174"/>
      <c r="C34" s="174"/>
      <c r="D34" s="174"/>
      <c r="E34" s="434">
        <v>35</v>
      </c>
      <c r="F34" s="434">
        <v>36</v>
      </c>
      <c r="G34" s="434">
        <v>37</v>
      </c>
      <c r="H34" s="434">
        <v>38</v>
      </c>
      <c r="I34" s="434">
        <v>39</v>
      </c>
      <c r="J34" s="434">
        <v>48</v>
      </c>
      <c r="K34" s="434">
        <v>41</v>
      </c>
      <c r="L34" s="174"/>
      <c r="M34" s="435" t="s">
        <v>177</v>
      </c>
      <c r="N34" s="174"/>
      <c r="O34" s="174"/>
      <c r="P34" s="373"/>
    </row>
    <row r="35" spans="1:16" ht="15.75" thickBot="1">
      <c r="A35" s="375"/>
      <c r="B35" s="376"/>
      <c r="C35" s="376"/>
      <c r="D35" s="376"/>
      <c r="E35" s="376"/>
      <c r="F35" s="376"/>
      <c r="G35" s="376"/>
      <c r="H35" s="376"/>
      <c r="I35" s="376"/>
      <c r="J35" s="376"/>
      <c r="K35" s="376"/>
      <c r="L35" s="376"/>
      <c r="M35" s="376"/>
      <c r="N35" s="376"/>
      <c r="O35" s="376"/>
      <c r="P35" s="377"/>
    </row>
  </sheetData>
  <protectedRanges>
    <protectedRange sqref="B7:C11 J7:J8 E7:H11"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H14" sqref="H14"/>
    </sheetView>
  </sheetViews>
  <sheetFormatPr baseColWidth="10" defaultRowHeight="15"/>
  <sheetData>
    <row r="1" spans="1:7" ht="21">
      <c r="A1" s="417"/>
      <c r="B1" s="418" t="s">
        <v>178</v>
      </c>
      <c r="C1" s="418"/>
      <c r="D1" s="418"/>
      <c r="E1" s="418"/>
      <c r="F1" s="419"/>
      <c r="G1" s="420"/>
    </row>
    <row r="2" spans="1:7">
      <c r="A2" s="181"/>
      <c r="B2" s="421" t="s">
        <v>41</v>
      </c>
      <c r="C2" s="422"/>
      <c r="D2" s="174"/>
      <c r="E2" s="174"/>
      <c r="F2" s="174"/>
      <c r="G2" s="423"/>
    </row>
    <row r="3" spans="1:7">
      <c r="A3" s="181"/>
      <c r="B3" s="174"/>
      <c r="C3" s="174"/>
      <c r="D3" s="174"/>
      <c r="E3" s="174"/>
      <c r="F3" s="174"/>
      <c r="G3" s="423"/>
    </row>
    <row r="4" spans="1:7">
      <c r="A4" s="181"/>
      <c r="B4" s="694" t="s">
        <v>179</v>
      </c>
      <c r="C4" s="695"/>
      <c r="D4" s="696" t="s">
        <v>36</v>
      </c>
      <c r="E4" s="696"/>
      <c r="F4" s="697"/>
      <c r="G4" s="423"/>
    </row>
    <row r="5" spans="1:7">
      <c r="A5" s="181"/>
      <c r="B5" s="698" t="s">
        <v>180</v>
      </c>
      <c r="C5" s="699"/>
      <c r="D5" s="699" t="s">
        <v>181</v>
      </c>
      <c r="E5" s="699"/>
      <c r="F5" s="700"/>
      <c r="G5" s="423"/>
    </row>
    <row r="6" spans="1:7">
      <c r="A6" s="181"/>
      <c r="B6" s="691" t="s">
        <v>182</v>
      </c>
      <c r="C6" s="692"/>
      <c r="D6" s="692" t="s">
        <v>183</v>
      </c>
      <c r="E6" s="692"/>
      <c r="F6" s="693"/>
      <c r="G6" s="423"/>
    </row>
    <row r="7" spans="1:7">
      <c r="A7" s="181"/>
      <c r="B7" s="701"/>
      <c r="C7" s="702"/>
      <c r="D7" s="702"/>
      <c r="E7" s="702"/>
      <c r="F7" s="703"/>
      <c r="G7" s="423"/>
    </row>
    <row r="8" spans="1:7">
      <c r="A8" s="181"/>
      <c r="B8" s="174"/>
      <c r="C8" s="174"/>
      <c r="D8" s="174"/>
      <c r="E8" s="174"/>
      <c r="F8" s="174"/>
      <c r="G8" s="423"/>
    </row>
    <row r="9" spans="1:7">
      <c r="A9" s="181"/>
      <c r="B9" s="415" t="s">
        <v>184</v>
      </c>
      <c r="C9" s="416"/>
      <c r="D9" s="696" t="s">
        <v>36</v>
      </c>
      <c r="E9" s="696"/>
      <c r="F9" s="697"/>
      <c r="G9" s="423"/>
    </row>
    <row r="10" spans="1:7">
      <c r="A10" s="181"/>
      <c r="B10" s="698" t="s">
        <v>185</v>
      </c>
      <c r="C10" s="699"/>
      <c r="D10" s="699" t="s">
        <v>186</v>
      </c>
      <c r="E10" s="699"/>
      <c r="F10" s="700"/>
      <c r="G10" s="423"/>
    </row>
    <row r="11" spans="1:7">
      <c r="A11" s="181"/>
      <c r="B11" s="691" t="s">
        <v>187</v>
      </c>
      <c r="C11" s="692"/>
      <c r="D11" s="692" t="s">
        <v>188</v>
      </c>
      <c r="E11" s="692"/>
      <c r="F11" s="693"/>
      <c r="G11" s="423"/>
    </row>
    <row r="12" spans="1:7">
      <c r="A12" s="181"/>
      <c r="B12" s="691" t="s">
        <v>155</v>
      </c>
      <c r="C12" s="692"/>
      <c r="D12" s="692" t="s">
        <v>189</v>
      </c>
      <c r="E12" s="692"/>
      <c r="F12" s="693"/>
      <c r="G12" s="423"/>
    </row>
    <row r="13" spans="1:7">
      <c r="A13" s="181"/>
      <c r="B13" s="691" t="s">
        <v>190</v>
      </c>
      <c r="C13" s="692"/>
      <c r="D13" s="692" t="s">
        <v>191</v>
      </c>
      <c r="E13" s="692"/>
      <c r="F13" s="693"/>
      <c r="G13" s="423"/>
    </row>
    <row r="14" spans="1:7">
      <c r="A14" s="181"/>
      <c r="B14" s="691" t="s">
        <v>192</v>
      </c>
      <c r="C14" s="692"/>
      <c r="D14" s="692" t="s">
        <v>193</v>
      </c>
      <c r="E14" s="692"/>
      <c r="F14" s="693"/>
      <c r="G14" s="423"/>
    </row>
    <row r="15" spans="1:7">
      <c r="A15" s="181"/>
      <c r="B15" s="691" t="s">
        <v>194</v>
      </c>
      <c r="C15" s="692"/>
      <c r="D15" s="692" t="s">
        <v>195</v>
      </c>
      <c r="E15" s="692"/>
      <c r="F15" s="693"/>
      <c r="G15" s="423"/>
    </row>
    <row r="16" spans="1:7">
      <c r="A16" s="181"/>
      <c r="B16" s="691" t="s">
        <v>196</v>
      </c>
      <c r="C16" s="692"/>
      <c r="D16" s="706" t="s">
        <v>197</v>
      </c>
      <c r="E16" s="706"/>
      <c r="F16" s="707"/>
      <c r="G16" s="423"/>
    </row>
    <row r="17" spans="1:7">
      <c r="A17" s="181"/>
      <c r="B17" s="701"/>
      <c r="C17" s="702"/>
      <c r="D17" s="702" t="s">
        <v>198</v>
      </c>
      <c r="E17" s="702"/>
      <c r="F17" s="703"/>
      <c r="G17" s="423"/>
    </row>
    <row r="18" spans="1:7">
      <c r="A18" s="181"/>
      <c r="B18" s="174"/>
      <c r="C18" s="174"/>
      <c r="D18" s="174"/>
      <c r="E18" s="174"/>
      <c r="F18" s="174"/>
      <c r="G18" s="423"/>
    </row>
    <row r="19" spans="1:7">
      <c r="A19" s="181"/>
      <c r="B19" s="421" t="s">
        <v>199</v>
      </c>
      <c r="C19" s="174"/>
      <c r="D19" s="174"/>
      <c r="E19" s="174"/>
      <c r="F19" s="174"/>
      <c r="G19" s="423"/>
    </row>
    <row r="20" spans="1:7">
      <c r="A20" s="181"/>
      <c r="B20" s="708"/>
      <c r="C20" s="709"/>
      <c r="D20" s="188" t="s">
        <v>200</v>
      </c>
      <c r="E20" s="188" t="s">
        <v>201</v>
      </c>
      <c r="F20" s="189" t="s">
        <v>202</v>
      </c>
      <c r="G20" s="423"/>
    </row>
    <row r="21" spans="1:7">
      <c r="A21" s="181"/>
      <c r="B21" s="710" t="s">
        <v>203</v>
      </c>
      <c r="C21" s="684"/>
      <c r="D21" s="170" t="s">
        <v>203</v>
      </c>
      <c r="E21" s="170" t="s">
        <v>203</v>
      </c>
      <c r="F21" s="190" t="s">
        <v>204</v>
      </c>
      <c r="G21" s="423"/>
    </row>
    <row r="22" spans="1:7">
      <c r="A22" s="181"/>
      <c r="B22" s="711" t="str">
        <f>B6</f>
        <v>Materialkosten</v>
      </c>
      <c r="C22" s="712"/>
      <c r="D22" s="191">
        <v>1</v>
      </c>
      <c r="E22" s="192">
        <v>37805</v>
      </c>
      <c r="F22" s="193">
        <f>D22*E22</f>
        <v>37805</v>
      </c>
      <c r="G22" s="423" t="s">
        <v>205</v>
      </c>
    </row>
    <row r="23" spans="1:7">
      <c r="A23" s="181"/>
      <c r="B23" s="704" t="str">
        <f t="shared" ref="B23:B29" si="0">B10&amp;" [h]"</f>
        <v>Mechanische Konstruktion [h]</v>
      </c>
      <c r="C23" s="705"/>
      <c r="D23" s="194">
        <v>110</v>
      </c>
      <c r="E23" s="192">
        <v>78</v>
      </c>
      <c r="F23" s="193">
        <f>D23*E23</f>
        <v>8580</v>
      </c>
      <c r="G23" s="423"/>
    </row>
    <row r="24" spans="1:7">
      <c r="A24" s="181"/>
      <c r="B24" s="704" t="str">
        <f t="shared" si="0"/>
        <v>Elektrische Konstruktion [h]</v>
      </c>
      <c r="C24" s="705"/>
      <c r="D24" s="194">
        <v>30</v>
      </c>
      <c r="E24" s="192">
        <v>78</v>
      </c>
      <c r="F24" s="193">
        <f t="shared" ref="F24:F30" si="1">D24*E24</f>
        <v>2340</v>
      </c>
      <c r="G24" s="423"/>
    </row>
    <row r="25" spans="1:7">
      <c r="A25" s="181"/>
      <c r="B25" s="704" t="str">
        <f t="shared" si="0"/>
        <v>Auftragsabwicklung [h]</v>
      </c>
      <c r="C25" s="705"/>
      <c r="D25" s="194">
        <v>15</v>
      </c>
      <c r="E25" s="192">
        <v>85</v>
      </c>
      <c r="F25" s="193">
        <f t="shared" si="1"/>
        <v>1275</v>
      </c>
      <c r="G25" s="423"/>
    </row>
    <row r="26" spans="1:7">
      <c r="A26" s="181"/>
      <c r="B26" s="704" t="str">
        <f t="shared" si="0"/>
        <v>Produktion / Fertigung [h]</v>
      </c>
      <c r="C26" s="705"/>
      <c r="D26" s="195">
        <v>75</v>
      </c>
      <c r="E26" s="192">
        <v>64</v>
      </c>
      <c r="F26" s="193">
        <f t="shared" si="1"/>
        <v>4800</v>
      </c>
      <c r="G26" s="423"/>
    </row>
    <row r="27" spans="1:7">
      <c r="A27" s="181"/>
      <c r="B27" s="704" t="str">
        <f t="shared" si="0"/>
        <v>Montage [h]</v>
      </c>
      <c r="C27" s="705"/>
      <c r="D27" s="195">
        <v>30</v>
      </c>
      <c r="E27" s="192">
        <v>64</v>
      </c>
      <c r="F27" s="193">
        <f t="shared" si="1"/>
        <v>1920</v>
      </c>
      <c r="G27" s="423"/>
    </row>
    <row r="28" spans="1:7">
      <c r="A28" s="181"/>
      <c r="B28" s="704" t="str">
        <f t="shared" si="0"/>
        <v>Versuch [h]</v>
      </c>
      <c r="C28" s="705"/>
      <c r="D28" s="195">
        <v>40</v>
      </c>
      <c r="E28" s="192">
        <v>64</v>
      </c>
      <c r="F28" s="193">
        <f t="shared" si="1"/>
        <v>2560</v>
      </c>
      <c r="G28" s="423"/>
    </row>
    <row r="29" spans="1:7">
      <c r="A29" s="181"/>
      <c r="B29" s="704" t="str">
        <f t="shared" si="0"/>
        <v>Dokumentation [h]</v>
      </c>
      <c r="C29" s="705"/>
      <c r="D29" s="195">
        <v>15</v>
      </c>
      <c r="E29" s="192">
        <v>48</v>
      </c>
      <c r="F29" s="193">
        <f t="shared" si="1"/>
        <v>720</v>
      </c>
      <c r="G29" s="423"/>
    </row>
    <row r="30" spans="1:7">
      <c r="A30" s="181"/>
      <c r="B30" s="713"/>
      <c r="C30" s="714"/>
      <c r="D30" s="196"/>
      <c r="E30" s="197"/>
      <c r="F30" s="193">
        <f t="shared" si="1"/>
        <v>0</v>
      </c>
      <c r="G30" s="423"/>
    </row>
    <row r="31" spans="1:7">
      <c r="A31" s="181"/>
      <c r="B31" s="424" t="s">
        <v>206</v>
      </c>
      <c r="C31" s="174"/>
      <c r="D31" s="174"/>
      <c r="E31" s="198" t="s">
        <v>207</v>
      </c>
      <c r="F31" s="199">
        <f>SUM(F22:F30)</f>
        <v>60000</v>
      </c>
      <c r="G31" s="423"/>
    </row>
    <row r="32" spans="1:7" ht="15.75" thickBot="1">
      <c r="A32" s="262"/>
      <c r="B32" s="425"/>
      <c r="C32" s="185"/>
      <c r="D32" s="185"/>
      <c r="E32" s="185"/>
      <c r="F32" s="185"/>
      <c r="G32" s="180"/>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2"/>
      <c r="B1" s="228"/>
      <c r="C1" s="228"/>
      <c r="D1" s="228"/>
      <c r="E1" s="228"/>
      <c r="F1" s="228"/>
      <c r="G1" s="227"/>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24" t="s">
        <v>0</v>
      </c>
      <c r="C3" s="725"/>
      <c r="D3" s="717" t="str">
        <f>Übersicht!D3</f>
        <v>Anbindung von Fremdmaschinen in das Uhlmann SCADA System</v>
      </c>
      <c r="E3" s="718"/>
      <c r="F3" s="719"/>
      <c r="G3" s="232"/>
      <c r="H3" s="729" t="s">
        <v>3</v>
      </c>
      <c r="I3" s="721"/>
      <c r="J3" s="721"/>
      <c r="K3" s="720" t="str">
        <f>Übersicht!D11</f>
        <v>Herr Janzen (Automatisierung)</v>
      </c>
      <c r="L3" s="721"/>
      <c r="M3" s="721"/>
      <c r="N3" s="233"/>
      <c r="O3" s="19"/>
      <c r="P3" s="19"/>
      <c r="Q3" s="19"/>
      <c r="R3" s="19"/>
      <c r="S3" s="19"/>
      <c r="T3" s="19"/>
      <c r="U3" s="20"/>
      <c r="V3" s="20"/>
      <c r="W3" s="20"/>
      <c r="X3" s="20"/>
      <c r="Y3" s="20"/>
      <c r="Z3" s="20"/>
      <c r="AA3" s="20"/>
      <c r="AB3" s="21"/>
      <c r="AC3" s="22"/>
      <c r="AD3" s="23"/>
      <c r="AE3" s="24"/>
      <c r="AF3" s="25"/>
      <c r="AG3" s="25"/>
      <c r="AH3" s="26"/>
      <c r="AI3" s="722"/>
      <c r="AJ3" s="722"/>
      <c r="AK3" s="722"/>
      <c r="AL3" s="722"/>
      <c r="AM3" s="722"/>
      <c r="AN3" s="722"/>
      <c r="AO3" s="27"/>
      <c r="AP3" s="27"/>
      <c r="AQ3" s="27"/>
      <c r="AR3" s="27"/>
      <c r="AS3" s="27"/>
      <c r="AT3" s="27"/>
      <c r="AU3" s="27"/>
      <c r="AV3" s="2"/>
      <c r="AW3" s="2"/>
      <c r="AX3" s="2"/>
      <c r="AY3" s="2"/>
      <c r="AZ3" s="2"/>
      <c r="BA3" s="2"/>
      <c r="BB3" s="2"/>
      <c r="BC3" s="2"/>
      <c r="BD3" s="2"/>
      <c r="BE3" s="2"/>
      <c r="BF3" s="2"/>
    </row>
    <row r="4" spans="1:58" ht="15.75">
      <c r="A4" s="247"/>
      <c r="B4" s="724" t="s">
        <v>64</v>
      </c>
      <c r="C4" s="725"/>
      <c r="D4" s="717" t="str">
        <f>Übersicht!D5</f>
        <v>Pharmazeutischer Konzern spezialisiert auf Insulin</v>
      </c>
      <c r="E4" s="718"/>
      <c r="F4" s="719"/>
      <c r="G4" s="232"/>
      <c r="H4" s="721"/>
      <c r="I4" s="721"/>
      <c r="J4" s="721"/>
      <c r="K4" s="720" t="str">
        <f>Übersicht!D12</f>
        <v>Herr Eckert (Uhlmann Maschinen)</v>
      </c>
      <c r="L4" s="721"/>
      <c r="M4" s="721"/>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24" t="s">
        <v>1</v>
      </c>
      <c r="C5" s="725"/>
      <c r="D5" s="717" t="str">
        <f>Übersicht!D6</f>
        <v>503703186</v>
      </c>
      <c r="E5" s="718"/>
      <c r="F5" s="719"/>
      <c r="G5" s="232"/>
      <c r="H5" s="721"/>
      <c r="I5" s="721"/>
      <c r="J5" s="721"/>
      <c r="K5" s="720" t="str">
        <f>Übersicht!D13</f>
        <v>Herr Oliver (Pester Maschinen)</v>
      </c>
      <c r="L5" s="721"/>
      <c r="M5" s="721"/>
      <c r="N5" s="233"/>
      <c r="O5" s="19"/>
      <c r="P5" s="19"/>
      <c r="Q5" s="19"/>
      <c r="R5" s="19"/>
      <c r="S5" s="19"/>
      <c r="T5" s="19"/>
      <c r="U5" s="20"/>
      <c r="V5" s="20"/>
      <c r="W5" s="20"/>
      <c r="X5" s="20"/>
      <c r="Y5" s="20"/>
      <c r="Z5" s="20"/>
      <c r="AA5" s="20"/>
      <c r="AB5" s="21"/>
      <c r="AC5" s="22"/>
      <c r="AD5" s="715"/>
      <c r="AE5" s="715"/>
      <c r="AF5" s="715"/>
      <c r="AG5" s="715"/>
      <c r="AH5" s="715"/>
      <c r="AI5" s="715"/>
      <c r="AJ5" s="715"/>
      <c r="AK5" s="715"/>
      <c r="AL5" s="723"/>
      <c r="AM5" s="723"/>
      <c r="AN5" s="723"/>
      <c r="AO5" s="723"/>
      <c r="AP5" s="723"/>
      <c r="AQ5" s="723"/>
      <c r="AR5" s="723"/>
      <c r="AS5" s="723"/>
      <c r="AT5" s="27"/>
      <c r="AU5" s="27"/>
      <c r="AV5" s="3"/>
      <c r="AX5" s="2"/>
      <c r="AY5" s="3"/>
      <c r="BA5" s="2"/>
      <c r="BB5" s="2"/>
      <c r="BC5" s="2"/>
      <c r="BD5" s="2"/>
      <c r="BE5" s="3"/>
    </row>
    <row r="6" spans="1:58" ht="15.75">
      <c r="A6" s="239"/>
      <c r="B6" s="724" t="s">
        <v>65</v>
      </c>
      <c r="C6" s="725"/>
      <c r="D6" s="717" t="str">
        <f>Übersicht!D7</f>
        <v>Herr Merk</v>
      </c>
      <c r="E6" s="718"/>
      <c r="F6" s="719"/>
      <c r="G6" s="232"/>
      <c r="H6" s="721"/>
      <c r="I6" s="721"/>
      <c r="J6" s="721"/>
      <c r="K6" s="720">
        <f>Übersicht!D14</f>
        <v>0</v>
      </c>
      <c r="L6" s="721"/>
      <c r="M6" s="721"/>
      <c r="N6" s="233"/>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47"/>
      <c r="B7" s="724" t="s">
        <v>20</v>
      </c>
      <c r="C7" s="725"/>
      <c r="D7" s="717" t="str">
        <f>Übersicht!D8</f>
        <v>Herr Braun</v>
      </c>
      <c r="E7" s="718"/>
      <c r="F7" s="719"/>
      <c r="G7" s="232"/>
      <c r="H7" s="721"/>
      <c r="I7" s="721"/>
      <c r="J7" s="721"/>
      <c r="K7" s="720">
        <f>Übersicht!D15</f>
        <v>0</v>
      </c>
      <c r="L7" s="721"/>
      <c r="M7" s="721"/>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24" t="s">
        <v>66</v>
      </c>
      <c r="C8" s="725"/>
      <c r="D8" s="717" t="str">
        <f>Übersicht!D9</f>
        <v xml:space="preserve">Herr Eckert </v>
      </c>
      <c r="E8" s="718"/>
      <c r="F8" s="719"/>
      <c r="G8" s="232"/>
      <c r="H8" s="232"/>
      <c r="I8" s="232"/>
      <c r="J8" s="234"/>
      <c r="K8" s="234"/>
      <c r="L8" s="234"/>
      <c r="M8" s="234"/>
      <c r="N8" s="235"/>
      <c r="O8" s="33"/>
      <c r="P8" s="33"/>
      <c r="Q8" s="33"/>
      <c r="R8" s="33"/>
      <c r="S8" s="33"/>
      <c r="T8" s="33"/>
      <c r="U8" s="33"/>
      <c r="V8" s="33"/>
      <c r="W8" s="33"/>
      <c r="X8" s="33"/>
      <c r="Y8" s="22"/>
      <c r="Z8" s="22"/>
      <c r="AA8" s="34"/>
      <c r="AB8" s="21"/>
      <c r="AC8" s="22"/>
      <c r="AD8" s="715"/>
      <c r="AE8" s="715"/>
      <c r="AF8" s="715"/>
      <c r="AG8" s="715"/>
      <c r="AH8" s="715"/>
      <c r="AI8" s="715"/>
      <c r="AJ8" s="715"/>
      <c r="AK8" s="715"/>
      <c r="AL8" s="716"/>
      <c r="AM8" s="716"/>
      <c r="AN8" s="716"/>
      <c r="AO8" s="716"/>
      <c r="AP8" s="716"/>
      <c r="AQ8" s="716"/>
      <c r="AR8" s="716"/>
      <c r="AS8" s="716"/>
      <c r="AT8" s="27"/>
      <c r="AU8" s="27"/>
      <c r="AV8" s="3"/>
      <c r="AX8" s="2"/>
      <c r="AY8" s="3"/>
      <c r="BA8" s="2"/>
      <c r="BB8" s="2"/>
      <c r="BC8" s="2"/>
      <c r="BD8" s="2"/>
      <c r="BE8" s="3"/>
    </row>
    <row r="9" spans="1:58" ht="15.95" customHeight="1">
      <c r="A9" s="248"/>
      <c r="B9" s="724" t="s">
        <v>2</v>
      </c>
      <c r="C9" s="725"/>
      <c r="D9" s="726" t="s">
        <v>136</v>
      </c>
      <c r="E9" s="727"/>
      <c r="F9" s="728"/>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2"/>
      <c r="B1" s="228"/>
      <c r="C1" s="228"/>
      <c r="D1" s="228"/>
      <c r="E1" s="228"/>
      <c r="F1" s="228"/>
      <c r="G1" s="228"/>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24" t="s">
        <v>0</v>
      </c>
      <c r="C3" s="725"/>
      <c r="D3" s="717" t="str">
        <f>Übersicht!D3</f>
        <v>Anbindung von Fremdmaschinen in das Uhlmann SCADA System</v>
      </c>
      <c r="E3" s="718"/>
      <c r="F3" s="719"/>
      <c r="G3" s="232"/>
      <c r="H3" s="729" t="s">
        <v>3</v>
      </c>
      <c r="I3" s="721"/>
      <c r="J3" s="721"/>
      <c r="K3" s="720" t="str">
        <f>Übersicht!D11</f>
        <v>Herr Janzen (Automatisierung)</v>
      </c>
      <c r="L3" s="721"/>
      <c r="M3" s="721"/>
      <c r="N3" s="233"/>
      <c r="O3" s="19"/>
      <c r="P3" s="19"/>
      <c r="Q3" s="19"/>
      <c r="R3" s="19"/>
      <c r="S3" s="19"/>
      <c r="T3" s="19"/>
      <c r="U3" s="20"/>
      <c r="V3" s="20"/>
      <c r="W3" s="20"/>
      <c r="X3" s="20"/>
      <c r="Y3" s="20"/>
      <c r="Z3" s="20"/>
      <c r="AA3" s="20"/>
      <c r="AB3" s="21"/>
      <c r="AC3" s="22"/>
      <c r="AD3" s="23"/>
      <c r="AE3" s="24"/>
      <c r="AF3" s="25"/>
      <c r="AG3" s="25"/>
      <c r="AH3" s="26"/>
      <c r="AI3" s="722"/>
      <c r="AJ3" s="722"/>
      <c r="AK3" s="722"/>
      <c r="AL3" s="722"/>
      <c r="AM3" s="722"/>
      <c r="AN3" s="722"/>
      <c r="AO3" s="27"/>
      <c r="AP3" s="27"/>
      <c r="AQ3" s="27"/>
      <c r="AR3" s="27"/>
      <c r="AS3" s="27"/>
      <c r="AT3" s="27"/>
      <c r="AU3" s="27"/>
      <c r="AV3" s="2"/>
      <c r="AW3" s="2"/>
      <c r="AX3" s="2"/>
      <c r="AY3" s="2"/>
      <c r="AZ3" s="2"/>
      <c r="BA3" s="2"/>
      <c r="BB3" s="2"/>
      <c r="BC3" s="2"/>
      <c r="BD3" s="2"/>
      <c r="BE3" s="2"/>
      <c r="BF3" s="2"/>
    </row>
    <row r="4" spans="1:58" ht="15.75">
      <c r="A4" s="247"/>
      <c r="B4" s="724" t="s">
        <v>64</v>
      </c>
      <c r="C4" s="725"/>
      <c r="D4" s="717" t="str">
        <f>Übersicht!D5</f>
        <v>Pharmazeutischer Konzern spezialisiert auf Insulin</v>
      </c>
      <c r="E4" s="718"/>
      <c r="F4" s="719"/>
      <c r="G4" s="232"/>
      <c r="H4" s="721"/>
      <c r="I4" s="721"/>
      <c r="J4" s="721"/>
      <c r="K4" s="720" t="str">
        <f>Übersicht!D12</f>
        <v>Herr Eckert (Uhlmann Maschinen)</v>
      </c>
      <c r="L4" s="721"/>
      <c r="M4" s="721"/>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24" t="s">
        <v>1</v>
      </c>
      <c r="C5" s="725"/>
      <c r="D5" s="717" t="str">
        <f>Übersicht!D6</f>
        <v>503703186</v>
      </c>
      <c r="E5" s="718"/>
      <c r="F5" s="719"/>
      <c r="G5" s="232"/>
      <c r="H5" s="721"/>
      <c r="I5" s="721"/>
      <c r="J5" s="721"/>
      <c r="K5" s="720" t="str">
        <f>Übersicht!D13</f>
        <v>Herr Oliver (Pester Maschinen)</v>
      </c>
      <c r="L5" s="721"/>
      <c r="M5" s="721"/>
      <c r="N5" s="233"/>
      <c r="O5" s="19"/>
      <c r="P5" s="19"/>
      <c r="Q5" s="19"/>
      <c r="R5" s="19"/>
      <c r="S5" s="19"/>
      <c r="T5" s="19"/>
      <c r="U5" s="20"/>
      <c r="V5" s="20"/>
      <c r="W5" s="20"/>
      <c r="X5" s="20"/>
      <c r="Y5" s="20"/>
      <c r="Z5" s="20"/>
      <c r="AA5" s="20"/>
      <c r="AB5" s="21"/>
      <c r="AC5" s="22"/>
      <c r="AD5" s="715"/>
      <c r="AE5" s="715"/>
      <c r="AF5" s="715"/>
      <c r="AG5" s="715"/>
      <c r="AH5" s="715"/>
      <c r="AI5" s="715"/>
      <c r="AJ5" s="715"/>
      <c r="AK5" s="715"/>
      <c r="AL5" s="723"/>
      <c r="AM5" s="723"/>
      <c r="AN5" s="723"/>
      <c r="AO5" s="723"/>
      <c r="AP5" s="723"/>
      <c r="AQ5" s="723"/>
      <c r="AR5" s="723"/>
      <c r="AS5" s="723"/>
      <c r="AT5" s="27"/>
      <c r="AU5" s="27"/>
      <c r="AV5" s="3"/>
      <c r="AX5" s="2"/>
      <c r="AY5" s="3"/>
      <c r="BA5" s="2"/>
      <c r="BB5" s="2"/>
      <c r="BC5" s="2"/>
      <c r="BD5" s="2"/>
      <c r="BE5" s="3"/>
    </row>
    <row r="6" spans="1:58" ht="15.75">
      <c r="A6" s="239"/>
      <c r="B6" s="724" t="s">
        <v>65</v>
      </c>
      <c r="C6" s="725"/>
      <c r="D6" s="717" t="str">
        <f>Übersicht!D7</f>
        <v>Herr Merk</v>
      </c>
      <c r="E6" s="718"/>
      <c r="F6" s="719"/>
      <c r="G6" s="232"/>
      <c r="H6" s="721"/>
      <c r="I6" s="721"/>
      <c r="J6" s="721"/>
      <c r="K6" s="720">
        <f>Übersicht!D14</f>
        <v>0</v>
      </c>
      <c r="L6" s="721"/>
      <c r="M6" s="721"/>
      <c r="N6" s="233"/>
      <c r="O6" s="19"/>
      <c r="P6" s="19"/>
      <c r="Q6" s="19"/>
      <c r="R6" s="19"/>
      <c r="S6" s="19"/>
      <c r="T6" s="19"/>
      <c r="U6" s="20"/>
      <c r="V6" s="20"/>
      <c r="W6" s="20"/>
      <c r="X6" s="20"/>
      <c r="Y6" s="20"/>
      <c r="Z6" s="20"/>
      <c r="AA6" s="20"/>
      <c r="AB6" s="21"/>
      <c r="AC6" s="22"/>
      <c r="AD6" s="119"/>
      <c r="AE6" s="119"/>
      <c r="AF6" s="119"/>
      <c r="AG6" s="119"/>
      <c r="AH6" s="119"/>
      <c r="AI6" s="119"/>
      <c r="AJ6" s="119"/>
      <c r="AK6" s="119"/>
      <c r="AL6" s="120"/>
      <c r="AM6" s="120"/>
      <c r="AN6" s="120"/>
      <c r="AO6" s="120"/>
      <c r="AP6" s="120"/>
      <c r="AQ6" s="120"/>
      <c r="AR6" s="120"/>
      <c r="AS6" s="120"/>
      <c r="AT6" s="27"/>
      <c r="AU6" s="27"/>
      <c r="AV6" s="3"/>
      <c r="AX6" s="2"/>
      <c r="AY6" s="3"/>
      <c r="BA6" s="2"/>
      <c r="BB6" s="2"/>
      <c r="BC6" s="2"/>
      <c r="BD6" s="2"/>
      <c r="BE6" s="3"/>
    </row>
    <row r="7" spans="1:58" ht="15.75">
      <c r="A7" s="247"/>
      <c r="B7" s="724" t="s">
        <v>20</v>
      </c>
      <c r="C7" s="725"/>
      <c r="D7" s="717" t="str">
        <f>Übersicht!D8</f>
        <v>Herr Braun</v>
      </c>
      <c r="E7" s="718"/>
      <c r="F7" s="719"/>
      <c r="G7" s="232"/>
      <c r="H7" s="721"/>
      <c r="I7" s="721"/>
      <c r="J7" s="721"/>
      <c r="K7" s="720">
        <f>Übersicht!D15</f>
        <v>0</v>
      </c>
      <c r="L7" s="721"/>
      <c r="M7" s="721"/>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24" t="s">
        <v>66</v>
      </c>
      <c r="C8" s="725"/>
      <c r="D8" s="717" t="str">
        <f>Übersicht!D9</f>
        <v xml:space="preserve">Herr Eckert </v>
      </c>
      <c r="E8" s="718"/>
      <c r="F8" s="719"/>
      <c r="G8" s="232"/>
      <c r="H8" s="232"/>
      <c r="I8" s="232"/>
      <c r="J8" s="234"/>
      <c r="K8" s="234"/>
      <c r="L8" s="234"/>
      <c r="M8" s="234"/>
      <c r="N8" s="235"/>
      <c r="O8" s="33"/>
      <c r="P8" s="33"/>
      <c r="Q8" s="33"/>
      <c r="R8" s="33"/>
      <c r="S8" s="33"/>
      <c r="T8" s="33"/>
      <c r="U8" s="33"/>
      <c r="V8" s="33"/>
      <c r="W8" s="33"/>
      <c r="X8" s="33"/>
      <c r="Y8" s="22"/>
      <c r="Z8" s="22"/>
      <c r="AA8" s="34"/>
      <c r="AB8" s="21"/>
      <c r="AC8" s="22"/>
      <c r="AD8" s="715"/>
      <c r="AE8" s="715"/>
      <c r="AF8" s="715"/>
      <c r="AG8" s="715"/>
      <c r="AH8" s="715"/>
      <c r="AI8" s="715"/>
      <c r="AJ8" s="715"/>
      <c r="AK8" s="715"/>
      <c r="AL8" s="716"/>
      <c r="AM8" s="716"/>
      <c r="AN8" s="716"/>
      <c r="AO8" s="716"/>
      <c r="AP8" s="716"/>
      <c r="AQ8" s="716"/>
      <c r="AR8" s="716"/>
      <c r="AS8" s="716"/>
      <c r="AT8" s="27"/>
      <c r="AU8" s="27"/>
      <c r="AV8" s="3"/>
      <c r="AX8" s="2"/>
      <c r="AY8" s="3"/>
      <c r="BA8" s="2"/>
      <c r="BB8" s="2"/>
      <c r="BC8" s="2"/>
      <c r="BD8" s="2"/>
      <c r="BE8" s="3"/>
    </row>
    <row r="9" spans="1:58" ht="15.95" customHeight="1">
      <c r="A9" s="248"/>
      <c r="B9" s="724" t="s">
        <v>2</v>
      </c>
      <c r="C9" s="725"/>
      <c r="D9" s="726" t="s">
        <v>136</v>
      </c>
      <c r="E9" s="727"/>
      <c r="F9" s="728"/>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115</v>
      </c>
      <c r="D11" s="60" t="s">
        <v>119</v>
      </c>
      <c r="E11" s="58" t="s">
        <v>116</v>
      </c>
      <c r="F11" s="61" t="s">
        <v>40</v>
      </c>
      <c r="G11" s="58" t="s">
        <v>38</v>
      </c>
      <c r="H11" s="58" t="s">
        <v>117</v>
      </c>
      <c r="I11" s="58" t="s">
        <v>41</v>
      </c>
      <c r="J11" s="58" t="s">
        <v>118</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06"/>
      <c r="B1" s="406"/>
      <c r="C1" s="406"/>
      <c r="D1" s="406"/>
      <c r="E1" s="406"/>
      <c r="F1" s="406"/>
      <c r="G1" s="406"/>
      <c r="H1" s="406"/>
      <c r="I1" s="406"/>
      <c r="J1" s="406"/>
      <c r="K1" s="406"/>
      <c r="L1" s="406"/>
      <c r="M1" s="406"/>
      <c r="N1" s="406"/>
      <c r="O1" s="406"/>
      <c r="P1" s="406"/>
      <c r="Q1" s="406"/>
      <c r="R1" s="406"/>
      <c r="S1" s="406"/>
      <c r="T1" s="406"/>
    </row>
    <row r="2" spans="1:20" ht="15.75">
      <c r="A2" s="750" t="s">
        <v>221</v>
      </c>
      <c r="B2" s="751"/>
      <c r="C2" s="751"/>
      <c r="D2" s="752"/>
      <c r="E2" s="752"/>
      <c r="F2" s="752"/>
      <c r="G2" s="414"/>
      <c r="H2" s="414"/>
      <c r="I2" s="414"/>
      <c r="J2" s="414"/>
      <c r="K2" s="742"/>
      <c r="L2" s="742"/>
      <c r="M2" s="753"/>
      <c r="N2" s="754"/>
      <c r="O2" s="755"/>
      <c r="P2" s="755"/>
      <c r="Q2" s="755"/>
      <c r="R2" s="755"/>
      <c r="S2" s="413"/>
      <c r="T2" s="1"/>
    </row>
    <row r="3" spans="1:20" ht="15.75" customHeight="1">
      <c r="A3" s="742" t="s">
        <v>20</v>
      </c>
      <c r="B3" s="742"/>
      <c r="C3" s="742"/>
      <c r="D3" s="743"/>
      <c r="E3" s="743"/>
      <c r="F3" s="743"/>
      <c r="G3" s="412"/>
      <c r="H3" s="412"/>
      <c r="I3" s="412"/>
      <c r="J3" s="412"/>
      <c r="K3" s="412"/>
      <c r="L3" s="758"/>
      <c r="M3" s="758"/>
      <c r="N3" s="759"/>
      <c r="O3" s="759"/>
      <c r="P3" s="759"/>
      <c r="Q3" s="759"/>
      <c r="R3" s="759"/>
      <c r="S3" s="411"/>
      <c r="T3" s="1"/>
    </row>
    <row r="4" spans="1:20" ht="15.75" thickBot="1">
      <c r="A4" s="410"/>
      <c r="B4" s="410"/>
      <c r="C4" s="409"/>
      <c r="D4" s="408"/>
      <c r="E4" s="407"/>
      <c r="F4" s="407"/>
      <c r="G4" s="406"/>
      <c r="H4" s="406"/>
      <c r="I4" s="406"/>
      <c r="J4" s="406"/>
      <c r="K4" s="406"/>
      <c r="L4" s="406"/>
      <c r="M4" s="406"/>
      <c r="N4" s="406"/>
      <c r="O4" s="406"/>
      <c r="P4" s="406"/>
      <c r="Q4" s="406"/>
      <c r="R4" s="406"/>
      <c r="S4" s="406"/>
      <c r="T4" s="406"/>
    </row>
    <row r="5" spans="1:20">
      <c r="A5" s="744" t="s">
        <v>220</v>
      </c>
      <c r="B5" s="745"/>
      <c r="C5" s="748" t="s">
        <v>219</v>
      </c>
      <c r="D5" s="748"/>
      <c r="E5" s="748"/>
      <c r="F5" s="748"/>
      <c r="G5" s="748" t="s">
        <v>218</v>
      </c>
      <c r="H5" s="748"/>
      <c r="I5" s="748" t="s">
        <v>217</v>
      </c>
      <c r="J5" s="748"/>
      <c r="K5" s="748"/>
      <c r="L5" s="748"/>
      <c r="M5" s="748"/>
      <c r="N5" s="748" t="s">
        <v>216</v>
      </c>
      <c r="O5" s="748"/>
      <c r="P5" s="748"/>
      <c r="Q5" s="748" t="s">
        <v>215</v>
      </c>
      <c r="R5" s="748"/>
      <c r="S5" s="748"/>
      <c r="T5" s="756"/>
    </row>
    <row r="6" spans="1:20">
      <c r="A6" s="746"/>
      <c r="B6" s="747"/>
      <c r="C6" s="749"/>
      <c r="D6" s="749"/>
      <c r="E6" s="749"/>
      <c r="F6" s="749"/>
      <c r="G6" s="749"/>
      <c r="H6" s="749"/>
      <c r="I6" s="749"/>
      <c r="J6" s="749"/>
      <c r="K6" s="749"/>
      <c r="L6" s="749"/>
      <c r="M6" s="749"/>
      <c r="N6" s="749"/>
      <c r="O6" s="749"/>
      <c r="P6" s="749"/>
      <c r="Q6" s="749"/>
      <c r="R6" s="749"/>
      <c r="S6" s="749"/>
      <c r="T6" s="757"/>
    </row>
    <row r="7" spans="1:20" ht="15.75">
      <c r="A7" s="730">
        <v>1</v>
      </c>
      <c r="B7" s="731"/>
      <c r="C7" s="734"/>
      <c r="D7" s="734"/>
      <c r="E7" s="734"/>
      <c r="F7" s="734"/>
      <c r="G7" s="735"/>
      <c r="H7" s="735"/>
      <c r="I7" s="736"/>
      <c r="J7" s="736"/>
      <c r="K7" s="736"/>
      <c r="L7" s="736"/>
      <c r="M7" s="736"/>
      <c r="N7" s="736"/>
      <c r="O7" s="736"/>
      <c r="P7" s="736"/>
      <c r="Q7" s="736"/>
      <c r="R7" s="736"/>
      <c r="S7" s="736"/>
      <c r="T7" s="737"/>
    </row>
    <row r="8" spans="1:20" ht="15.75">
      <c r="A8" s="730">
        <f t="shared" ref="A8:A13" si="0">A7+1</f>
        <v>2</v>
      </c>
      <c r="B8" s="731"/>
      <c r="C8" s="734"/>
      <c r="D8" s="734"/>
      <c r="E8" s="734"/>
      <c r="F8" s="734"/>
      <c r="G8" s="735"/>
      <c r="H8" s="735"/>
      <c r="I8" s="736"/>
      <c r="J8" s="736"/>
      <c r="K8" s="736"/>
      <c r="L8" s="736"/>
      <c r="M8" s="736"/>
      <c r="N8" s="736"/>
      <c r="O8" s="736"/>
      <c r="P8" s="736"/>
      <c r="Q8" s="736"/>
      <c r="R8" s="736"/>
      <c r="S8" s="736"/>
      <c r="T8" s="737"/>
    </row>
    <row r="9" spans="1:20" ht="15.75">
      <c r="A9" s="730">
        <f t="shared" si="0"/>
        <v>3</v>
      </c>
      <c r="B9" s="731"/>
      <c r="C9" s="734"/>
      <c r="D9" s="734"/>
      <c r="E9" s="734"/>
      <c r="F9" s="734"/>
      <c r="G9" s="735"/>
      <c r="H9" s="735"/>
      <c r="I9" s="736"/>
      <c r="J9" s="736"/>
      <c r="K9" s="736"/>
      <c r="L9" s="736"/>
      <c r="M9" s="736"/>
      <c r="N9" s="736"/>
      <c r="O9" s="736"/>
      <c r="P9" s="736"/>
      <c r="Q9" s="736"/>
      <c r="R9" s="736"/>
      <c r="S9" s="736"/>
      <c r="T9" s="737"/>
    </row>
    <row r="10" spans="1:20" ht="15.75">
      <c r="A10" s="730">
        <f t="shared" si="0"/>
        <v>4</v>
      </c>
      <c r="B10" s="731"/>
      <c r="C10" s="734"/>
      <c r="D10" s="734"/>
      <c r="E10" s="734"/>
      <c r="F10" s="734"/>
      <c r="G10" s="735"/>
      <c r="H10" s="735"/>
      <c r="I10" s="736"/>
      <c r="J10" s="736"/>
      <c r="K10" s="736"/>
      <c r="L10" s="736"/>
      <c r="M10" s="736"/>
      <c r="N10" s="736"/>
      <c r="O10" s="736"/>
      <c r="P10" s="736"/>
      <c r="Q10" s="736"/>
      <c r="R10" s="736"/>
      <c r="S10" s="736"/>
      <c r="T10" s="737"/>
    </row>
    <row r="11" spans="1:20" ht="15.75">
      <c r="A11" s="730">
        <f t="shared" si="0"/>
        <v>5</v>
      </c>
      <c r="B11" s="731"/>
      <c r="C11" s="734"/>
      <c r="D11" s="734"/>
      <c r="E11" s="734"/>
      <c r="F11" s="734"/>
      <c r="G11" s="735"/>
      <c r="H11" s="735"/>
      <c r="I11" s="736"/>
      <c r="J11" s="736"/>
      <c r="K11" s="736"/>
      <c r="L11" s="736"/>
      <c r="M11" s="736"/>
      <c r="N11" s="736"/>
      <c r="O11" s="736"/>
      <c r="P11" s="736"/>
      <c r="Q11" s="736"/>
      <c r="R11" s="736"/>
      <c r="S11" s="736"/>
      <c r="T11" s="737"/>
    </row>
    <row r="12" spans="1:20" ht="15.75">
      <c r="A12" s="730">
        <f t="shared" si="0"/>
        <v>6</v>
      </c>
      <c r="B12" s="731"/>
      <c r="C12" s="734"/>
      <c r="D12" s="734"/>
      <c r="E12" s="734"/>
      <c r="F12" s="734"/>
      <c r="G12" s="735"/>
      <c r="H12" s="735"/>
      <c r="I12" s="736"/>
      <c r="J12" s="736"/>
      <c r="K12" s="736"/>
      <c r="L12" s="736"/>
      <c r="M12" s="736"/>
      <c r="N12" s="736"/>
      <c r="O12" s="736"/>
      <c r="P12" s="736"/>
      <c r="Q12" s="736"/>
      <c r="R12" s="736"/>
      <c r="S12" s="736"/>
      <c r="T12" s="737"/>
    </row>
    <row r="13" spans="1:20" ht="16.5" thickBot="1">
      <c r="A13" s="738">
        <f t="shared" si="0"/>
        <v>7</v>
      </c>
      <c r="B13" s="739"/>
      <c r="C13" s="740"/>
      <c r="D13" s="740"/>
      <c r="E13" s="740"/>
      <c r="F13" s="740"/>
      <c r="G13" s="741"/>
      <c r="H13" s="741"/>
      <c r="I13" s="732"/>
      <c r="J13" s="732"/>
      <c r="K13" s="732"/>
      <c r="L13" s="732"/>
      <c r="M13" s="732"/>
      <c r="N13" s="732"/>
      <c r="O13" s="732"/>
      <c r="P13" s="732"/>
      <c r="Q13" s="732"/>
      <c r="R13" s="732"/>
      <c r="S13" s="732"/>
      <c r="T13" s="733"/>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18" t="str">
        <f>Projektname</f>
        <v>Anbindung von Fremdmaschinen in das Uhlmann SCADA System</v>
      </c>
      <c r="D3" s="62"/>
      <c r="E3" s="63"/>
      <c r="F3" s="64"/>
      <c r="G3" s="64"/>
      <c r="H3" s="64"/>
      <c r="I3" s="65" t="s">
        <v>27</v>
      </c>
      <c r="J3" s="760" t="s">
        <v>136</v>
      </c>
      <c r="K3" s="761"/>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19" zoomScale="70" zoomScaleNormal="70" zoomScalePageLayoutView="85" workbookViewId="0">
      <selection activeCell="B45" sqref="B45:I108"/>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40"/>
      <c r="B1" s="341"/>
      <c r="C1" s="341"/>
      <c r="D1" s="341"/>
      <c r="E1" s="341"/>
      <c r="F1" s="341"/>
      <c r="G1" s="341"/>
      <c r="H1" s="341"/>
      <c r="I1" s="341"/>
      <c r="J1" s="379"/>
      <c r="K1"/>
      <c r="L1"/>
    </row>
    <row r="2" spans="1:12">
      <c r="A2" s="380"/>
      <c r="B2" s="172"/>
      <c r="C2" s="173"/>
      <c r="D2" s="173"/>
      <c r="E2" s="173"/>
      <c r="F2" s="173"/>
      <c r="G2" s="173"/>
      <c r="H2" s="173"/>
      <c r="I2" s="173"/>
      <c r="J2" s="381"/>
    </row>
    <row r="3" spans="1:12" ht="18.75">
      <c r="A3" s="380"/>
      <c r="B3" s="547" t="s">
        <v>0</v>
      </c>
      <c r="C3" s="548"/>
      <c r="D3" s="546" t="str">
        <f>Projektname</f>
        <v>Anbindung von Fremdmaschinen in das Uhlmann SCADA System</v>
      </c>
      <c r="E3" s="546"/>
      <c r="F3" s="546"/>
      <c r="G3" s="546"/>
      <c r="H3" s="546"/>
      <c r="I3" s="546"/>
      <c r="J3" s="381"/>
    </row>
    <row r="4" spans="1:12" ht="18.75">
      <c r="A4" s="380"/>
      <c r="B4" s="547" t="s">
        <v>64</v>
      </c>
      <c r="C4" s="548"/>
      <c r="D4" s="546" t="str">
        <f>Kunde</f>
        <v>Pharmazeutischer Konzern spezialisiert auf Insulin</v>
      </c>
      <c r="E4" s="546"/>
      <c r="F4" s="546"/>
      <c r="G4" s="546"/>
      <c r="H4" s="546"/>
      <c r="I4" s="546"/>
      <c r="J4" s="381"/>
    </row>
    <row r="5" spans="1:12" ht="18.75">
      <c r="A5" s="380"/>
      <c r="B5" s="547" t="s">
        <v>75</v>
      </c>
      <c r="C5" s="548"/>
      <c r="D5" s="549" t="str">
        <f>Kundennummer</f>
        <v>503703186</v>
      </c>
      <c r="E5" s="550"/>
      <c r="F5" s="550"/>
      <c r="G5" s="550"/>
      <c r="H5" s="550"/>
      <c r="I5" s="551"/>
      <c r="J5" s="381"/>
    </row>
    <row r="6" spans="1:12" ht="34.5" customHeight="1">
      <c r="A6" s="380"/>
      <c r="B6" s="547" t="s">
        <v>65</v>
      </c>
      <c r="C6" s="548"/>
      <c r="D6" s="546" t="str">
        <f>ProjektVerantwortKunde</f>
        <v>Herr Merk</v>
      </c>
      <c r="E6" s="546"/>
      <c r="F6" s="546"/>
      <c r="G6" s="546"/>
      <c r="H6" s="546"/>
      <c r="I6" s="546"/>
      <c r="J6" s="381"/>
    </row>
    <row r="7" spans="1:12" ht="18.75">
      <c r="A7" s="380"/>
      <c r="B7" s="547" t="s">
        <v>20</v>
      </c>
      <c r="C7" s="548"/>
      <c r="D7" s="546" t="str">
        <f>Projektleiter</f>
        <v>Herr Braun</v>
      </c>
      <c r="E7" s="546"/>
      <c r="F7" s="546"/>
      <c r="G7" s="546"/>
      <c r="H7" s="546"/>
      <c r="I7" s="546"/>
      <c r="J7" s="381"/>
    </row>
    <row r="8" spans="1:12" ht="18.75">
      <c r="A8" s="380"/>
      <c r="B8" s="547" t="s">
        <v>66</v>
      </c>
      <c r="C8" s="548"/>
      <c r="D8" s="546" t="str">
        <f>Übersicht!D9</f>
        <v xml:space="preserve">Herr Eckert </v>
      </c>
      <c r="E8" s="546"/>
      <c r="F8" s="546"/>
      <c r="G8" s="546"/>
      <c r="H8" s="546"/>
      <c r="I8" s="546"/>
      <c r="J8" s="381"/>
    </row>
    <row r="9" spans="1:12" ht="18.75">
      <c r="A9" s="380"/>
      <c r="B9" s="537" t="s">
        <v>2</v>
      </c>
      <c r="C9" s="537"/>
      <c r="D9" s="538" t="s">
        <v>265</v>
      </c>
      <c r="E9" s="539"/>
      <c r="F9" s="539"/>
      <c r="G9" s="539"/>
      <c r="H9" s="539"/>
      <c r="I9" s="539"/>
      <c r="J9" s="381"/>
    </row>
    <row r="10" spans="1:12" ht="18.75">
      <c r="A10" s="380"/>
      <c r="B10" s="540" t="s">
        <v>3</v>
      </c>
      <c r="C10" s="541"/>
      <c r="D10" s="546" t="str">
        <f>Übersicht!D11</f>
        <v>Herr Janzen (Automatisierung)</v>
      </c>
      <c r="E10" s="546"/>
      <c r="F10" s="546"/>
      <c r="G10" s="546"/>
      <c r="H10" s="546"/>
      <c r="I10" s="546"/>
      <c r="J10" s="381"/>
    </row>
    <row r="11" spans="1:12" ht="18.75">
      <c r="A11" s="380"/>
      <c r="B11" s="542"/>
      <c r="C11" s="543"/>
      <c r="D11" s="546" t="str">
        <f>Übersicht!D12</f>
        <v>Herr Eckert (Uhlmann Maschinen)</v>
      </c>
      <c r="E11" s="546"/>
      <c r="F11" s="546"/>
      <c r="G11" s="546"/>
      <c r="H11" s="546"/>
      <c r="I11" s="546"/>
      <c r="J11" s="381"/>
    </row>
    <row r="12" spans="1:12" ht="18.75">
      <c r="A12" s="380"/>
      <c r="B12" s="542"/>
      <c r="C12" s="543"/>
      <c r="D12" s="546" t="str">
        <f>Übersicht!D13</f>
        <v>Herr Oliver (Pester Maschinen)</v>
      </c>
      <c r="E12" s="546"/>
      <c r="F12" s="546"/>
      <c r="G12" s="546"/>
      <c r="H12" s="546"/>
      <c r="I12" s="546"/>
      <c r="J12" s="381"/>
    </row>
    <row r="13" spans="1:12" ht="18.75">
      <c r="A13" s="380"/>
      <c r="B13" s="542"/>
      <c r="C13" s="543"/>
      <c r="D13" s="546"/>
      <c r="E13" s="546"/>
      <c r="F13" s="546"/>
      <c r="G13" s="546"/>
      <c r="H13" s="546"/>
      <c r="I13" s="546"/>
      <c r="J13" s="381"/>
    </row>
    <row r="14" spans="1:12" ht="18.75">
      <c r="A14" s="380"/>
      <c r="B14" s="544"/>
      <c r="C14" s="545"/>
      <c r="D14" s="546"/>
      <c r="E14" s="546"/>
      <c r="F14" s="546"/>
      <c r="G14" s="546"/>
      <c r="H14" s="546"/>
      <c r="I14" s="546"/>
      <c r="J14" s="381"/>
    </row>
    <row r="15" spans="1:12" ht="18.75">
      <c r="A15" s="380"/>
      <c r="B15" s="205"/>
      <c r="C15" s="201"/>
      <c r="D15" s="201"/>
      <c r="E15" s="201"/>
      <c r="F15" s="201"/>
      <c r="G15" s="201"/>
      <c r="H15" s="201"/>
      <c r="I15" s="201"/>
      <c r="J15" s="381"/>
    </row>
    <row r="16" spans="1:12" ht="18.75">
      <c r="A16" s="380"/>
      <c r="B16" s="209" t="s">
        <v>4</v>
      </c>
      <c r="C16" s="201"/>
      <c r="D16" s="201"/>
      <c r="E16" s="201"/>
      <c r="F16" s="201"/>
      <c r="G16" s="201"/>
      <c r="H16" s="201"/>
      <c r="I16" s="201"/>
      <c r="J16" s="381"/>
    </row>
    <row r="17" spans="1:10" ht="18.75">
      <c r="A17" s="380"/>
      <c r="B17" s="200"/>
      <c r="C17" s="201"/>
      <c r="D17" s="201"/>
      <c r="E17" s="201"/>
      <c r="F17" s="201"/>
      <c r="G17" s="201"/>
      <c r="H17" s="201"/>
      <c r="I17" s="201"/>
      <c r="J17" s="381"/>
    </row>
    <row r="18" spans="1:10" ht="18.75">
      <c r="A18" s="380"/>
      <c r="B18" s="492" t="s">
        <v>5</v>
      </c>
      <c r="C18" s="492"/>
      <c r="D18" s="207"/>
      <c r="E18" s="201"/>
      <c r="F18" s="201"/>
      <c r="G18" s="201"/>
      <c r="H18" s="201"/>
      <c r="I18" s="201"/>
      <c r="J18" s="381"/>
    </row>
    <row r="19" spans="1:10" ht="18.75">
      <c r="A19" s="380"/>
      <c r="B19" s="486" t="s">
        <v>291</v>
      </c>
      <c r="C19" s="532"/>
      <c r="D19" s="532"/>
      <c r="E19" s="532"/>
      <c r="F19" s="532"/>
      <c r="G19" s="532"/>
      <c r="H19" s="532"/>
      <c r="I19" s="533"/>
      <c r="J19" s="381"/>
    </row>
    <row r="20" spans="1:10" ht="18.75">
      <c r="A20" s="380"/>
      <c r="B20" s="200"/>
      <c r="C20" s="201"/>
      <c r="D20" s="201"/>
      <c r="E20" s="201"/>
      <c r="F20" s="201"/>
      <c r="G20" s="201"/>
      <c r="H20" s="201"/>
      <c r="I20" s="201"/>
      <c r="J20" s="381"/>
    </row>
    <row r="21" spans="1:10" ht="18.75">
      <c r="A21" s="380"/>
      <c r="B21" s="214" t="s">
        <v>6</v>
      </c>
      <c r="C21" s="492" t="s">
        <v>7</v>
      </c>
      <c r="D21" s="492"/>
      <c r="E21" s="492"/>
      <c r="F21" s="492"/>
      <c r="G21" s="492" t="s">
        <v>8</v>
      </c>
      <c r="H21" s="492"/>
      <c r="I21" s="492"/>
      <c r="J21" s="381"/>
    </row>
    <row r="22" spans="1:10">
      <c r="A22" s="380"/>
      <c r="B22" s="534"/>
      <c r="C22" s="535"/>
      <c r="D22" s="535"/>
      <c r="E22" s="535"/>
      <c r="F22" s="535"/>
      <c r="G22" s="536"/>
      <c r="H22" s="536"/>
      <c r="I22" s="536"/>
      <c r="J22" s="381"/>
    </row>
    <row r="23" spans="1:10">
      <c r="A23" s="380"/>
      <c r="B23" s="534"/>
      <c r="C23" s="535"/>
      <c r="D23" s="535"/>
      <c r="E23" s="535"/>
      <c r="F23" s="535"/>
      <c r="G23" s="536"/>
      <c r="H23" s="536"/>
      <c r="I23" s="536"/>
      <c r="J23" s="381"/>
    </row>
    <row r="24" spans="1:10">
      <c r="A24" s="380"/>
      <c r="B24" s="534"/>
      <c r="C24" s="535"/>
      <c r="D24" s="535"/>
      <c r="E24" s="535"/>
      <c r="F24" s="535"/>
      <c r="G24" s="536"/>
      <c r="H24" s="536"/>
      <c r="I24" s="536"/>
      <c r="J24" s="381"/>
    </row>
    <row r="25" spans="1:10" ht="18.75">
      <c r="A25" s="380"/>
      <c r="B25" s="200"/>
      <c r="C25" s="201"/>
      <c r="D25" s="201"/>
      <c r="E25" s="201"/>
      <c r="F25" s="201"/>
      <c r="G25" s="201"/>
      <c r="H25" s="201"/>
      <c r="I25" s="201"/>
      <c r="J25" s="381"/>
    </row>
    <row r="26" spans="1:10" ht="18.75">
      <c r="A26" s="380"/>
      <c r="B26" s="483" t="s">
        <v>62</v>
      </c>
      <c r="C26" s="484"/>
      <c r="D26" s="484"/>
      <c r="E26" s="484"/>
      <c r="F26" s="485"/>
      <c r="G26" s="492" t="s">
        <v>8</v>
      </c>
      <c r="H26" s="492"/>
      <c r="I26" s="492"/>
      <c r="J26" s="381"/>
    </row>
    <row r="27" spans="1:10" ht="36.75" customHeight="1">
      <c r="A27" s="380"/>
      <c r="B27" s="486" t="s">
        <v>254</v>
      </c>
      <c r="C27" s="487"/>
      <c r="D27" s="487"/>
      <c r="E27" s="487"/>
      <c r="F27" s="488"/>
      <c r="G27" s="493" t="s">
        <v>95</v>
      </c>
      <c r="H27" s="494"/>
      <c r="I27" s="495"/>
      <c r="J27" s="381"/>
    </row>
    <row r="28" spans="1:10" ht="18.75">
      <c r="A28" s="380"/>
      <c r="B28" s="486" t="s">
        <v>255</v>
      </c>
      <c r="C28" s="487"/>
      <c r="D28" s="487"/>
      <c r="E28" s="487"/>
      <c r="F28" s="488"/>
      <c r="G28" s="501" t="s">
        <v>95</v>
      </c>
      <c r="H28" s="501"/>
      <c r="I28" s="501"/>
      <c r="J28" s="381"/>
    </row>
    <row r="29" spans="1:10" ht="39" customHeight="1">
      <c r="A29" s="380"/>
      <c r="B29" s="486" t="s">
        <v>256</v>
      </c>
      <c r="C29" s="487"/>
      <c r="D29" s="487"/>
      <c r="E29" s="487"/>
      <c r="F29" s="488"/>
      <c r="G29" s="501" t="s">
        <v>258</v>
      </c>
      <c r="H29" s="501"/>
      <c r="I29" s="501"/>
      <c r="J29" s="381"/>
    </row>
    <row r="30" spans="1:10" ht="18.75">
      <c r="A30" s="380"/>
      <c r="B30" s="486" t="s">
        <v>257</v>
      </c>
      <c r="C30" s="487"/>
      <c r="D30" s="487"/>
      <c r="E30" s="487"/>
      <c r="F30" s="488"/>
      <c r="G30" s="501" t="s">
        <v>258</v>
      </c>
      <c r="H30" s="501"/>
      <c r="I30" s="501"/>
      <c r="J30" s="381"/>
    </row>
    <row r="31" spans="1:10" ht="18.75">
      <c r="A31" s="380"/>
      <c r="B31" s="486" t="s">
        <v>262</v>
      </c>
      <c r="C31" s="487"/>
      <c r="D31" s="487"/>
      <c r="E31" s="487"/>
      <c r="F31" s="488"/>
      <c r="G31" s="501" t="s">
        <v>95</v>
      </c>
      <c r="H31" s="501"/>
      <c r="I31" s="501"/>
      <c r="J31" s="381"/>
    </row>
    <row r="32" spans="1:10" ht="18.75">
      <c r="A32" s="380"/>
      <c r="B32" s="486"/>
      <c r="C32" s="487"/>
      <c r="D32" s="487"/>
      <c r="E32" s="487"/>
      <c r="F32" s="488"/>
      <c r="G32" s="501"/>
      <c r="H32" s="501"/>
      <c r="I32" s="501"/>
      <c r="J32" s="381"/>
    </row>
    <row r="33" spans="1:10" ht="18.75">
      <c r="A33" s="380"/>
      <c r="B33" s="486"/>
      <c r="C33" s="487"/>
      <c r="D33" s="487"/>
      <c r="E33" s="487"/>
      <c r="F33" s="488"/>
      <c r="G33" s="501"/>
      <c r="H33" s="501"/>
      <c r="I33" s="501"/>
      <c r="J33" s="381"/>
    </row>
    <row r="34" spans="1:10" ht="18.75">
      <c r="A34" s="380"/>
      <c r="B34" s="486"/>
      <c r="C34" s="487"/>
      <c r="D34" s="487"/>
      <c r="E34" s="487"/>
      <c r="F34" s="488"/>
      <c r="G34" s="501"/>
      <c r="H34" s="501"/>
      <c r="I34" s="501"/>
      <c r="J34" s="381"/>
    </row>
    <row r="35" spans="1:10" ht="18.75">
      <c r="A35" s="380"/>
      <c r="B35" s="200"/>
      <c r="C35" s="201"/>
      <c r="D35" s="201"/>
      <c r="E35" s="201"/>
      <c r="F35" s="201"/>
      <c r="G35" s="201"/>
      <c r="H35" s="201"/>
      <c r="I35" s="201"/>
      <c r="J35" s="381"/>
    </row>
    <row r="36" spans="1:10" ht="18.75">
      <c r="A36" s="380"/>
      <c r="B36" s="209" t="s">
        <v>9</v>
      </c>
      <c r="C36" s="201"/>
      <c r="D36" s="201"/>
      <c r="E36" s="201"/>
      <c r="F36" s="201"/>
      <c r="G36" s="201"/>
      <c r="H36" s="201"/>
      <c r="I36" s="201"/>
      <c r="J36" s="381"/>
    </row>
    <row r="37" spans="1:10" ht="18.75">
      <c r="A37" s="380"/>
      <c r="B37" s="384"/>
      <c r="C37" s="201"/>
      <c r="D37" s="201"/>
      <c r="E37" s="201"/>
      <c r="F37" s="201"/>
      <c r="G37" s="201"/>
      <c r="H37" s="201"/>
      <c r="I37" s="201"/>
      <c r="J37" s="381"/>
    </row>
    <row r="38" spans="1:10" ht="18.75">
      <c r="A38" s="380"/>
      <c r="B38" s="214" t="s">
        <v>9</v>
      </c>
      <c r="C38" s="207"/>
      <c r="D38" s="207"/>
      <c r="E38" s="201"/>
      <c r="F38" s="201"/>
      <c r="G38" s="201"/>
      <c r="H38" s="201"/>
      <c r="I38" s="201"/>
      <c r="J38" s="381"/>
    </row>
    <row r="39" spans="1:10">
      <c r="A39" s="380"/>
      <c r="B39" s="507" t="s">
        <v>259</v>
      </c>
      <c r="C39" s="508"/>
      <c r="D39" s="508"/>
      <c r="E39" s="508"/>
      <c r="F39" s="508"/>
      <c r="G39" s="508"/>
      <c r="H39" s="508"/>
      <c r="I39" s="509"/>
      <c r="J39" s="381"/>
    </row>
    <row r="40" spans="1:10">
      <c r="A40" s="380"/>
      <c r="B40" s="510"/>
      <c r="C40" s="511"/>
      <c r="D40" s="511"/>
      <c r="E40" s="511"/>
      <c r="F40" s="511"/>
      <c r="G40" s="511"/>
      <c r="H40" s="511"/>
      <c r="I40" s="512"/>
      <c r="J40" s="381"/>
    </row>
    <row r="41" spans="1:10">
      <c r="A41" s="380"/>
      <c r="B41" s="510"/>
      <c r="C41" s="511"/>
      <c r="D41" s="511"/>
      <c r="E41" s="511"/>
      <c r="F41" s="511"/>
      <c r="G41" s="511"/>
      <c r="H41" s="511"/>
      <c r="I41" s="512"/>
      <c r="J41" s="381"/>
    </row>
    <row r="42" spans="1:10">
      <c r="A42" s="380"/>
      <c r="B42" s="510"/>
      <c r="C42" s="511"/>
      <c r="D42" s="511"/>
      <c r="E42" s="511"/>
      <c r="F42" s="511"/>
      <c r="G42" s="511"/>
      <c r="H42" s="511"/>
      <c r="I42" s="512"/>
      <c r="J42" s="381"/>
    </row>
    <row r="43" spans="1:10" hidden="1">
      <c r="A43" s="380"/>
      <c r="B43" s="510"/>
      <c r="C43" s="511"/>
      <c r="D43" s="511"/>
      <c r="E43" s="511"/>
      <c r="F43" s="511"/>
      <c r="G43" s="511"/>
      <c r="H43" s="511"/>
      <c r="I43" s="512"/>
      <c r="J43" s="381"/>
    </row>
    <row r="44" spans="1:10" hidden="1">
      <c r="A44" s="380"/>
      <c r="B44" s="513"/>
      <c r="C44" s="514"/>
      <c r="D44" s="514"/>
      <c r="E44" s="514"/>
      <c r="F44" s="514"/>
      <c r="G44" s="514"/>
      <c r="H44" s="514"/>
      <c r="I44" s="515"/>
      <c r="J44" s="381"/>
    </row>
    <row r="45" spans="1:10" ht="18.75">
      <c r="A45" s="380"/>
      <c r="B45" s="200"/>
      <c r="C45" s="201"/>
      <c r="D45" s="201"/>
      <c r="E45" s="201"/>
      <c r="F45" s="201"/>
      <c r="G45" s="201"/>
      <c r="H45" s="201"/>
      <c r="I45" s="201"/>
      <c r="J45" s="381"/>
    </row>
    <row r="46" spans="1:10" ht="18.75" hidden="1">
      <c r="A46" s="380"/>
      <c r="B46" s="209" t="s">
        <v>63</v>
      </c>
      <c r="C46" s="201"/>
      <c r="D46" s="201"/>
      <c r="E46" s="201"/>
      <c r="F46" s="201"/>
      <c r="G46" s="201"/>
      <c r="H46" s="201"/>
      <c r="I46" s="201"/>
      <c r="J46" s="381"/>
    </row>
    <row r="47" spans="1:10" ht="18.75" hidden="1">
      <c r="A47" s="380"/>
      <c r="B47" s="200"/>
      <c r="C47" s="201"/>
      <c r="D47" s="201"/>
      <c r="E47" s="201"/>
      <c r="F47" s="201"/>
      <c r="G47" s="201"/>
      <c r="H47" s="201"/>
      <c r="I47" s="201"/>
      <c r="J47" s="381"/>
    </row>
    <row r="48" spans="1:10" ht="18.75" hidden="1">
      <c r="A48" s="380"/>
      <c r="B48" s="214" t="s">
        <v>11</v>
      </c>
      <c r="C48" s="483" t="s">
        <v>44</v>
      </c>
      <c r="D48" s="484"/>
      <c r="E48" s="516"/>
      <c r="F48" s="516"/>
      <c r="G48" s="516"/>
      <c r="H48" s="516"/>
      <c r="I48" s="517"/>
      <c r="J48" s="381"/>
    </row>
    <row r="49" spans="1:10" ht="18.75" hidden="1">
      <c r="A49" s="382"/>
      <c r="B49" s="215">
        <v>1</v>
      </c>
      <c r="C49" s="489"/>
      <c r="D49" s="490"/>
      <c r="E49" s="490"/>
      <c r="F49" s="490"/>
      <c r="G49" s="490"/>
      <c r="H49" s="490"/>
      <c r="I49" s="491"/>
      <c r="J49" s="381"/>
    </row>
    <row r="50" spans="1:10" ht="18.75" hidden="1">
      <c r="A50" s="382"/>
      <c r="B50" s="215">
        <v>2</v>
      </c>
      <c r="C50" s="489"/>
      <c r="D50" s="490"/>
      <c r="E50" s="490"/>
      <c r="F50" s="490"/>
      <c r="G50" s="490"/>
      <c r="H50" s="490"/>
      <c r="I50" s="491"/>
      <c r="J50" s="381"/>
    </row>
    <row r="51" spans="1:10" ht="18.75" hidden="1">
      <c r="A51" s="382"/>
      <c r="B51" s="215">
        <v>3</v>
      </c>
      <c r="C51" s="489"/>
      <c r="D51" s="490"/>
      <c r="E51" s="490"/>
      <c r="F51" s="490"/>
      <c r="G51" s="490"/>
      <c r="H51" s="490"/>
      <c r="I51" s="491"/>
      <c r="J51" s="381"/>
    </row>
    <row r="52" spans="1:10" ht="18.75" hidden="1">
      <c r="A52" s="382"/>
      <c r="B52" s="215">
        <v>4</v>
      </c>
      <c r="C52" s="489"/>
      <c r="D52" s="490"/>
      <c r="E52" s="490"/>
      <c r="F52" s="490"/>
      <c r="G52" s="490"/>
      <c r="H52" s="490"/>
      <c r="I52" s="491"/>
      <c r="J52" s="381"/>
    </row>
    <row r="53" spans="1:10" ht="18.75" hidden="1">
      <c r="A53" s="382"/>
      <c r="B53" s="215">
        <v>5</v>
      </c>
      <c r="C53" s="496"/>
      <c r="D53" s="484"/>
      <c r="E53" s="497"/>
      <c r="F53" s="497"/>
      <c r="G53" s="497"/>
      <c r="H53" s="497"/>
      <c r="I53" s="498"/>
      <c r="J53" s="381"/>
    </row>
    <row r="54" spans="1:10" ht="18.75" hidden="1">
      <c r="A54" s="382"/>
      <c r="B54" s="215">
        <v>6</v>
      </c>
      <c r="C54" s="496"/>
      <c r="D54" s="484"/>
      <c r="E54" s="497"/>
      <c r="F54" s="497"/>
      <c r="G54" s="497"/>
      <c r="H54" s="497"/>
      <c r="I54" s="498"/>
      <c r="J54" s="381"/>
    </row>
    <row r="55" spans="1:10" ht="18.75" hidden="1">
      <c r="A55" s="380"/>
      <c r="B55" s="200"/>
      <c r="C55" s="201"/>
      <c r="D55" s="201"/>
      <c r="E55" s="201"/>
      <c r="F55" s="201"/>
      <c r="G55" s="201"/>
      <c r="H55" s="201"/>
      <c r="I55" s="201"/>
      <c r="J55" s="381"/>
    </row>
    <row r="56" spans="1:10" ht="18.75" hidden="1">
      <c r="A56" s="380"/>
      <c r="B56" s="209" t="s">
        <v>10</v>
      </c>
      <c r="C56" s="201"/>
      <c r="D56" s="201"/>
      <c r="E56" s="201"/>
      <c r="F56" s="201"/>
      <c r="G56" s="201"/>
      <c r="H56" s="201"/>
      <c r="I56" s="201"/>
      <c r="J56" s="381"/>
    </row>
    <row r="57" spans="1:10" ht="18.75" hidden="1">
      <c r="A57" s="380"/>
      <c r="B57" s="200"/>
      <c r="C57" s="201"/>
      <c r="D57" s="201"/>
      <c r="E57" s="201"/>
      <c r="F57" s="201"/>
      <c r="G57" s="201"/>
      <c r="H57" s="201"/>
      <c r="I57" s="201"/>
      <c r="J57" s="381"/>
    </row>
    <row r="58" spans="1:10" ht="18.75" hidden="1">
      <c r="A58" s="380"/>
      <c r="B58" s="214" t="s">
        <v>11</v>
      </c>
      <c r="C58" s="483" t="s">
        <v>82</v>
      </c>
      <c r="D58" s="484"/>
      <c r="E58" s="484"/>
      <c r="F58" s="484"/>
      <c r="G58" s="484"/>
      <c r="H58" s="484"/>
      <c r="I58" s="485"/>
      <c r="J58" s="381"/>
    </row>
    <row r="59" spans="1:10" ht="18.75" hidden="1">
      <c r="A59" s="382"/>
      <c r="B59" s="215">
        <v>1</v>
      </c>
      <c r="C59" s="489"/>
      <c r="D59" s="490"/>
      <c r="E59" s="490"/>
      <c r="F59" s="490"/>
      <c r="G59" s="490"/>
      <c r="H59" s="490"/>
      <c r="I59" s="491"/>
      <c r="J59" s="383"/>
    </row>
    <row r="60" spans="1:10" ht="18.75" hidden="1">
      <c r="A60" s="382"/>
      <c r="B60" s="215">
        <v>2</v>
      </c>
      <c r="C60" s="489"/>
      <c r="D60" s="490"/>
      <c r="E60" s="490"/>
      <c r="F60" s="490"/>
      <c r="G60" s="490"/>
      <c r="H60" s="490"/>
      <c r="I60" s="491"/>
      <c r="J60" s="383"/>
    </row>
    <row r="61" spans="1:10" ht="18.75" hidden="1">
      <c r="A61" s="382"/>
      <c r="B61" s="215">
        <v>3</v>
      </c>
      <c r="C61" s="489"/>
      <c r="D61" s="490"/>
      <c r="E61" s="490"/>
      <c r="F61" s="490"/>
      <c r="G61" s="490"/>
      <c r="H61" s="490"/>
      <c r="I61" s="491"/>
      <c r="J61" s="383"/>
    </row>
    <row r="62" spans="1:10" ht="18.75" hidden="1">
      <c r="A62" s="382"/>
      <c r="B62" s="215">
        <v>4</v>
      </c>
      <c r="C62" s="489"/>
      <c r="D62" s="490"/>
      <c r="E62" s="490"/>
      <c r="F62" s="490"/>
      <c r="G62" s="490"/>
      <c r="H62" s="490"/>
      <c r="I62" s="491"/>
      <c r="J62" s="383"/>
    </row>
    <row r="63" spans="1:10" ht="18.75" hidden="1">
      <c r="A63" s="382"/>
      <c r="B63" s="215">
        <v>5</v>
      </c>
      <c r="C63" s="489"/>
      <c r="D63" s="490"/>
      <c r="E63" s="490"/>
      <c r="F63" s="490"/>
      <c r="G63" s="490"/>
      <c r="H63" s="490"/>
      <c r="I63" s="491"/>
      <c r="J63" s="383"/>
    </row>
    <row r="64" spans="1:10" ht="18.75" hidden="1">
      <c r="A64" s="382"/>
      <c r="B64" s="215">
        <v>6</v>
      </c>
      <c r="C64" s="489"/>
      <c r="D64" s="490"/>
      <c r="E64" s="490"/>
      <c r="F64" s="490"/>
      <c r="G64" s="490"/>
      <c r="H64" s="490"/>
      <c r="I64" s="491"/>
      <c r="J64" s="383"/>
    </row>
    <row r="65" spans="1:10" ht="18.75" hidden="1">
      <c r="A65" s="380"/>
      <c r="B65" s="200"/>
      <c r="C65" s="201"/>
      <c r="D65" s="201"/>
      <c r="E65" s="201"/>
      <c r="F65" s="201"/>
      <c r="G65" s="201"/>
      <c r="H65" s="201"/>
      <c r="I65" s="201"/>
      <c r="J65" s="381"/>
    </row>
    <row r="66" spans="1:10" ht="18.75">
      <c r="A66" s="380"/>
      <c r="B66" s="209" t="s">
        <v>12</v>
      </c>
      <c r="C66" s="201"/>
      <c r="D66" s="201"/>
      <c r="E66" s="201"/>
      <c r="F66" s="201"/>
      <c r="G66" s="201"/>
      <c r="H66" s="201"/>
      <c r="I66" s="201"/>
      <c r="J66" s="381"/>
    </row>
    <row r="67" spans="1:10" ht="18.75">
      <c r="A67" s="380"/>
      <c r="B67" s="200"/>
      <c r="C67" s="201"/>
      <c r="D67" s="201"/>
      <c r="E67" s="201"/>
      <c r="F67" s="201"/>
      <c r="G67" s="201"/>
      <c r="H67" s="201"/>
      <c r="I67" s="201"/>
      <c r="J67" s="381"/>
    </row>
    <row r="68" spans="1:10" ht="18.75">
      <c r="A68" s="380"/>
      <c r="B68" s="492" t="s">
        <v>13</v>
      </c>
      <c r="C68" s="492"/>
      <c r="D68" s="492"/>
      <c r="E68" s="201"/>
      <c r="F68" s="201"/>
      <c r="G68" s="201"/>
      <c r="H68" s="201"/>
      <c r="I68" s="201"/>
      <c r="J68" s="381"/>
    </row>
    <row r="69" spans="1:10">
      <c r="A69" s="380"/>
      <c r="B69" s="507" t="s">
        <v>263</v>
      </c>
      <c r="C69" s="508"/>
      <c r="D69" s="508"/>
      <c r="E69" s="508"/>
      <c r="F69" s="508"/>
      <c r="G69" s="508"/>
      <c r="H69" s="508"/>
      <c r="I69" s="509"/>
      <c r="J69" s="381"/>
    </row>
    <row r="70" spans="1:10">
      <c r="A70" s="380"/>
      <c r="B70" s="510"/>
      <c r="C70" s="511"/>
      <c r="D70" s="511"/>
      <c r="E70" s="511"/>
      <c r="F70" s="511"/>
      <c r="G70" s="511"/>
      <c r="H70" s="511"/>
      <c r="I70" s="512"/>
      <c r="J70" s="381"/>
    </row>
    <row r="71" spans="1:10">
      <c r="A71" s="380"/>
      <c r="B71" s="513"/>
      <c r="C71" s="514"/>
      <c r="D71" s="514"/>
      <c r="E71" s="514"/>
      <c r="F71" s="514"/>
      <c r="G71" s="514"/>
      <c r="H71" s="514"/>
      <c r="I71" s="515"/>
      <c r="J71" s="381"/>
    </row>
    <row r="72" spans="1:10" ht="18.75">
      <c r="A72" s="380"/>
      <c r="B72" s="200"/>
      <c r="C72" s="201"/>
      <c r="D72" s="201"/>
      <c r="E72" s="201"/>
      <c r="F72" s="201"/>
      <c r="G72" s="201"/>
      <c r="H72" s="201"/>
      <c r="I72" s="201"/>
      <c r="J72" s="381"/>
    </row>
    <row r="73" spans="1:10" ht="18.75">
      <c r="A73" s="380"/>
      <c r="B73" s="492" t="s">
        <v>125</v>
      </c>
      <c r="C73" s="492"/>
      <c r="D73" s="492"/>
      <c r="E73" s="201"/>
      <c r="F73" s="201"/>
      <c r="G73" s="201"/>
      <c r="H73" s="201"/>
      <c r="I73" s="201"/>
      <c r="J73" s="381"/>
    </row>
    <row r="74" spans="1:10">
      <c r="A74" s="380"/>
      <c r="B74" s="507" t="s">
        <v>264</v>
      </c>
      <c r="C74" s="508"/>
      <c r="D74" s="508"/>
      <c r="E74" s="508"/>
      <c r="F74" s="508"/>
      <c r="G74" s="508"/>
      <c r="H74" s="508"/>
      <c r="I74" s="509"/>
      <c r="J74" s="381"/>
    </row>
    <row r="75" spans="1:10">
      <c r="A75" s="380"/>
      <c r="B75" s="510"/>
      <c r="C75" s="511"/>
      <c r="D75" s="511"/>
      <c r="E75" s="511"/>
      <c r="F75" s="511"/>
      <c r="G75" s="511"/>
      <c r="H75" s="511"/>
      <c r="I75" s="512"/>
      <c r="J75" s="381"/>
    </row>
    <row r="76" spans="1:10">
      <c r="A76" s="380"/>
      <c r="B76" s="513"/>
      <c r="C76" s="514"/>
      <c r="D76" s="514"/>
      <c r="E76" s="514"/>
      <c r="F76" s="514"/>
      <c r="G76" s="514"/>
      <c r="H76" s="514"/>
      <c r="I76" s="515"/>
      <c r="J76" s="381"/>
    </row>
    <row r="77" spans="1:10" ht="18.75">
      <c r="A77" s="380"/>
      <c r="B77" s="212"/>
      <c r="C77" s="212"/>
      <c r="D77" s="212"/>
      <c r="E77" s="212"/>
      <c r="F77" s="212"/>
      <c r="G77" s="212"/>
      <c r="H77" s="212"/>
      <c r="I77" s="212"/>
      <c r="J77" s="381"/>
    </row>
    <row r="78" spans="1:10" ht="18.75">
      <c r="A78" s="380"/>
      <c r="B78" s="492" t="s">
        <v>108</v>
      </c>
      <c r="C78" s="492"/>
      <c r="D78" s="492"/>
      <c r="E78" s="201"/>
      <c r="F78" s="201"/>
      <c r="G78" s="201"/>
      <c r="H78" s="201"/>
      <c r="I78" s="201"/>
      <c r="J78" s="381"/>
    </row>
    <row r="79" spans="1:10" ht="37.5">
      <c r="A79" s="380"/>
      <c r="B79" s="213" t="s">
        <v>85</v>
      </c>
      <c r="C79" s="524">
        <v>310000</v>
      </c>
      <c r="D79" s="525"/>
      <c r="E79" s="213" t="s">
        <v>86</v>
      </c>
      <c r="F79" s="524">
        <v>300000</v>
      </c>
      <c r="G79" s="525"/>
      <c r="H79" s="213" t="s">
        <v>84</v>
      </c>
      <c r="I79" s="125">
        <v>10000</v>
      </c>
      <c r="J79" s="381"/>
    </row>
    <row r="80" spans="1:10" ht="15" customHeight="1">
      <c r="A80" s="380"/>
      <c r="B80" s="213" t="s">
        <v>106</v>
      </c>
      <c r="C80" s="502"/>
      <c r="D80" s="503"/>
      <c r="E80" s="385" t="s">
        <v>107</v>
      </c>
      <c r="F80" s="504"/>
      <c r="G80" s="505"/>
      <c r="H80" s="505"/>
      <c r="I80" s="506"/>
      <c r="J80" s="381"/>
    </row>
    <row r="81" spans="1:10" ht="15" customHeight="1">
      <c r="A81" s="380"/>
      <c r="B81" s="200"/>
      <c r="C81" s="201"/>
      <c r="D81" s="201"/>
      <c r="E81" s="201"/>
      <c r="F81" s="201"/>
      <c r="G81" s="201"/>
      <c r="H81" s="201"/>
      <c r="I81" s="201"/>
      <c r="J81" s="381"/>
    </row>
    <row r="82" spans="1:10" ht="15" customHeight="1">
      <c r="A82" s="380"/>
      <c r="B82" s="492" t="s">
        <v>122</v>
      </c>
      <c r="C82" s="492"/>
      <c r="D82" s="492"/>
      <c r="E82" s="201"/>
      <c r="F82" s="201"/>
      <c r="G82" s="201"/>
      <c r="H82" s="201"/>
      <c r="I82" s="201"/>
      <c r="J82" s="381"/>
    </row>
    <row r="83" spans="1:10" ht="15" customHeight="1">
      <c r="A83" s="380"/>
      <c r="B83" s="213" t="s">
        <v>90</v>
      </c>
      <c r="C83" s="531">
        <v>42675</v>
      </c>
      <c r="D83" s="525"/>
      <c r="E83" s="213" t="s">
        <v>89</v>
      </c>
      <c r="F83" s="531">
        <v>43101</v>
      </c>
      <c r="G83" s="525"/>
      <c r="H83" s="213" t="s">
        <v>88</v>
      </c>
      <c r="I83" s="125" t="s">
        <v>266</v>
      </c>
      <c r="J83" s="381"/>
    </row>
    <row r="84" spans="1:10" ht="61.5" customHeight="1">
      <c r="A84" s="380"/>
      <c r="B84" s="213" t="s">
        <v>123</v>
      </c>
      <c r="C84" s="499" t="s">
        <v>292</v>
      </c>
      <c r="D84" s="500"/>
      <c r="E84" s="126" t="s">
        <v>293</v>
      </c>
      <c r="F84" s="499" t="s">
        <v>308</v>
      </c>
      <c r="G84" s="500"/>
      <c r="H84" s="126" t="s">
        <v>294</v>
      </c>
      <c r="I84" s="125" t="s">
        <v>295</v>
      </c>
      <c r="J84" s="381"/>
    </row>
    <row r="85" spans="1:10" ht="15" customHeight="1">
      <c r="A85" s="380"/>
      <c r="B85" s="200"/>
      <c r="C85" s="201"/>
      <c r="D85" s="201"/>
      <c r="E85" s="201"/>
      <c r="F85" s="201"/>
      <c r="G85" s="201"/>
      <c r="H85" s="201"/>
      <c r="I85" s="201"/>
      <c r="J85" s="381"/>
    </row>
    <row r="86" spans="1:10" ht="15" customHeight="1">
      <c r="A86" s="380"/>
      <c r="B86" s="483" t="s">
        <v>14</v>
      </c>
      <c r="C86" s="526"/>
      <c r="D86" s="527"/>
      <c r="E86" s="201"/>
      <c r="F86" s="201"/>
      <c r="G86" s="201"/>
      <c r="H86" s="201"/>
      <c r="I86" s="201"/>
      <c r="J86" s="381"/>
    </row>
    <row r="87" spans="1:10" ht="18.75">
      <c r="A87" s="380"/>
      <c r="B87" s="528" t="s">
        <v>267</v>
      </c>
      <c r="C87" s="529"/>
      <c r="D87" s="529"/>
      <c r="E87" s="529"/>
      <c r="F87" s="529"/>
      <c r="G87" s="529"/>
      <c r="H87" s="529"/>
      <c r="I87" s="530"/>
      <c r="J87" s="381"/>
    </row>
    <row r="88" spans="1:10" ht="18.75">
      <c r="A88" s="380"/>
      <c r="B88" s="528" t="s">
        <v>268</v>
      </c>
      <c r="C88" s="529"/>
      <c r="D88" s="529"/>
      <c r="E88" s="529"/>
      <c r="F88" s="529"/>
      <c r="G88" s="529"/>
      <c r="H88" s="529"/>
      <c r="I88" s="530"/>
      <c r="J88" s="381"/>
    </row>
    <row r="89" spans="1:10" ht="18.75">
      <c r="A89" s="380"/>
      <c r="B89" s="522" t="s">
        <v>269</v>
      </c>
      <c r="C89" s="522"/>
      <c r="D89" s="522"/>
      <c r="E89" s="522"/>
      <c r="F89" s="522"/>
      <c r="G89" s="522"/>
      <c r="H89" s="522"/>
      <c r="I89" s="522"/>
      <c r="J89" s="381"/>
    </row>
    <row r="90" spans="1:10" ht="18.75" hidden="1">
      <c r="A90" s="380"/>
      <c r="B90" s="522"/>
      <c r="C90" s="522"/>
      <c r="D90" s="522"/>
      <c r="E90" s="522"/>
      <c r="F90" s="522"/>
      <c r="G90" s="522"/>
      <c r="H90" s="522"/>
      <c r="I90" s="522"/>
      <c r="J90" s="381"/>
    </row>
    <row r="91" spans="1:10" ht="18.75" hidden="1">
      <c r="A91" s="380"/>
      <c r="B91" s="522"/>
      <c r="C91" s="522"/>
      <c r="D91" s="522"/>
      <c r="E91" s="522"/>
      <c r="F91" s="522"/>
      <c r="G91" s="522"/>
      <c r="H91" s="522"/>
      <c r="I91" s="522"/>
      <c r="J91" s="381"/>
    </row>
    <row r="92" spans="1:10" ht="18.75">
      <c r="A92" s="380"/>
      <c r="B92" s="200"/>
      <c r="C92" s="201"/>
      <c r="D92" s="201"/>
      <c r="E92" s="201"/>
      <c r="F92" s="201"/>
      <c r="G92" s="201"/>
      <c r="H92" s="201"/>
      <c r="I92" s="201"/>
      <c r="J92" s="381"/>
    </row>
    <row r="93" spans="1:10" ht="18.75">
      <c r="A93" s="380"/>
      <c r="B93" s="209" t="s">
        <v>124</v>
      </c>
      <c r="C93" s="201"/>
      <c r="D93" s="201"/>
      <c r="E93" s="201"/>
      <c r="F93" s="201"/>
      <c r="G93" s="201"/>
      <c r="H93" s="201"/>
      <c r="I93" s="201"/>
      <c r="J93" s="381"/>
    </row>
    <row r="94" spans="1:10" ht="18.75">
      <c r="A94" s="380"/>
      <c r="B94" s="200"/>
      <c r="C94" s="201"/>
      <c r="D94" s="201"/>
      <c r="E94" s="201"/>
      <c r="F94" s="201"/>
      <c r="G94" s="201"/>
      <c r="H94" s="201"/>
      <c r="I94" s="201"/>
      <c r="J94" s="381"/>
    </row>
    <row r="95" spans="1:10" ht="18.75">
      <c r="A95" s="380"/>
      <c r="B95" s="214" t="s">
        <v>15</v>
      </c>
      <c r="C95" s="492" t="s">
        <v>16</v>
      </c>
      <c r="D95" s="492"/>
      <c r="E95" s="523" t="s">
        <v>17</v>
      </c>
      <c r="F95" s="523"/>
      <c r="G95" s="492" t="s">
        <v>105</v>
      </c>
      <c r="H95" s="492"/>
      <c r="I95" s="214"/>
      <c r="J95" s="381"/>
    </row>
    <row r="96" spans="1:10" ht="37.5">
      <c r="A96" s="380"/>
      <c r="B96" s="127" t="s">
        <v>270</v>
      </c>
      <c r="C96" s="518" t="s">
        <v>271</v>
      </c>
      <c r="D96" s="518"/>
      <c r="E96" s="518" t="s">
        <v>272</v>
      </c>
      <c r="F96" s="518"/>
      <c r="G96" s="519" t="s">
        <v>273</v>
      </c>
      <c r="H96" s="519"/>
      <c r="I96" s="128"/>
      <c r="J96" s="381"/>
    </row>
    <row r="97" spans="1:10" ht="75">
      <c r="A97" s="380"/>
      <c r="B97" s="127" t="s">
        <v>276</v>
      </c>
      <c r="C97" s="518" t="s">
        <v>274</v>
      </c>
      <c r="D97" s="518"/>
      <c r="E97" s="518" t="s">
        <v>275</v>
      </c>
      <c r="F97" s="518"/>
      <c r="G97" s="519" t="s">
        <v>273</v>
      </c>
      <c r="H97" s="519"/>
      <c r="I97" s="128"/>
      <c r="J97" s="381"/>
    </row>
    <row r="98" spans="1:10" ht="56.25">
      <c r="A98" s="380"/>
      <c r="B98" s="127" t="s">
        <v>277</v>
      </c>
      <c r="C98" s="518" t="s">
        <v>278</v>
      </c>
      <c r="D98" s="518"/>
      <c r="E98" s="518" t="s">
        <v>279</v>
      </c>
      <c r="F98" s="518"/>
      <c r="G98" s="519" t="s">
        <v>273</v>
      </c>
      <c r="H98" s="519"/>
      <c r="I98" s="128"/>
      <c r="J98" s="381"/>
    </row>
    <row r="99" spans="1:10" ht="37.5">
      <c r="A99" s="380"/>
      <c r="B99" s="127" t="s">
        <v>280</v>
      </c>
      <c r="C99" s="518" t="s">
        <v>275</v>
      </c>
      <c r="D99" s="518"/>
      <c r="E99" s="518" t="s">
        <v>281</v>
      </c>
      <c r="F99" s="518"/>
      <c r="G99" s="519" t="s">
        <v>273</v>
      </c>
      <c r="H99" s="519"/>
      <c r="I99" s="128"/>
      <c r="J99" s="381"/>
    </row>
    <row r="100" spans="1:10" ht="37.5">
      <c r="A100" s="380"/>
      <c r="B100" s="127" t="s">
        <v>282</v>
      </c>
      <c r="C100" s="518" t="s">
        <v>283</v>
      </c>
      <c r="D100" s="518"/>
      <c r="E100" s="518" t="s">
        <v>284</v>
      </c>
      <c r="F100" s="518"/>
      <c r="G100" s="519" t="s">
        <v>273</v>
      </c>
      <c r="H100" s="519"/>
      <c r="I100" s="128"/>
      <c r="J100" s="381"/>
    </row>
    <row r="101" spans="1:10">
      <c r="A101" s="380"/>
      <c r="B101" s="121" t="s">
        <v>285</v>
      </c>
      <c r="C101" s="520" t="s">
        <v>286</v>
      </c>
      <c r="D101" s="520"/>
      <c r="E101" s="520" t="s">
        <v>287</v>
      </c>
      <c r="F101" s="520"/>
      <c r="G101" s="521" t="s">
        <v>273</v>
      </c>
      <c r="H101" s="521"/>
      <c r="I101" s="88"/>
      <c r="J101" s="381"/>
    </row>
    <row r="102" spans="1:10" ht="30">
      <c r="A102" s="380"/>
      <c r="B102" s="121" t="s">
        <v>288</v>
      </c>
      <c r="C102" s="520" t="s">
        <v>289</v>
      </c>
      <c r="D102" s="520"/>
      <c r="E102" s="520" t="s">
        <v>290</v>
      </c>
      <c r="F102" s="520"/>
      <c r="G102" s="521" t="s">
        <v>273</v>
      </c>
      <c r="H102" s="521"/>
      <c r="I102" s="88"/>
      <c r="J102" s="381"/>
    </row>
    <row r="103" spans="1:10">
      <c r="A103" s="380"/>
      <c r="B103" s="172"/>
      <c r="C103" s="173"/>
      <c r="D103" s="173"/>
      <c r="E103" s="173"/>
      <c r="F103" s="173"/>
      <c r="G103" s="173"/>
      <c r="H103" s="173"/>
      <c r="I103" s="173"/>
      <c r="J103" s="381"/>
    </row>
    <row r="104" spans="1:10">
      <c r="A104" s="380"/>
      <c r="B104" s="172"/>
      <c r="C104" s="173"/>
      <c r="D104" s="173"/>
      <c r="E104" s="173"/>
      <c r="F104" s="173"/>
      <c r="G104" s="173"/>
      <c r="H104" s="173"/>
      <c r="I104" s="173"/>
      <c r="J104" s="381"/>
    </row>
    <row r="105" spans="1:10">
      <c r="A105" s="380"/>
      <c r="B105" s="172" t="s">
        <v>18</v>
      </c>
      <c r="C105" s="173"/>
      <c r="D105" s="173"/>
      <c r="E105" s="173"/>
      <c r="F105" s="173"/>
      <c r="G105" s="172" t="s">
        <v>19</v>
      </c>
      <c r="H105" s="173"/>
      <c r="I105" s="173"/>
      <c r="J105" s="381"/>
    </row>
    <row r="106" spans="1:10">
      <c r="A106" s="380"/>
      <c r="B106" s="80"/>
      <c r="C106" s="81"/>
      <c r="D106" s="72"/>
      <c r="E106" s="173"/>
      <c r="F106" s="173"/>
      <c r="G106" s="72"/>
      <c r="H106" s="72"/>
      <c r="I106" s="386"/>
      <c r="J106" s="381"/>
    </row>
    <row r="107" spans="1:10">
      <c r="A107" s="380"/>
      <c r="B107" s="391" t="s">
        <v>81</v>
      </c>
      <c r="C107" s="392"/>
      <c r="D107" s="388"/>
      <c r="E107" s="173"/>
      <c r="F107" s="173"/>
      <c r="G107" s="389" t="s">
        <v>81</v>
      </c>
      <c r="H107" s="390"/>
      <c r="I107" s="387"/>
      <c r="J107" s="381"/>
    </row>
    <row r="108" spans="1:10" ht="15.75" thickBot="1">
      <c r="A108" s="375"/>
      <c r="B108" s="376"/>
      <c r="C108" s="376"/>
      <c r="D108" s="376"/>
      <c r="E108" s="376"/>
      <c r="F108" s="376"/>
      <c r="G108" s="376"/>
      <c r="H108" s="376"/>
      <c r="I108" s="376"/>
      <c r="J108" s="377"/>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opLeftCell="A7" zoomScale="40" zoomScaleNormal="40" zoomScalePageLayoutView="85" workbookViewId="0">
      <selection activeCell="E27" sqref="E27:G27"/>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9.28515625" customWidth="1"/>
    <col min="30" max="30" width="12" customWidth="1"/>
    <col min="31" max="31" width="3.42578125" customWidth="1"/>
  </cols>
  <sheetData>
    <row r="1" spans="1:40" s="41" customFormat="1" ht="33" customHeight="1">
      <c r="A1" s="271"/>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4"/>
      <c r="AF1"/>
      <c r="AG1"/>
      <c r="AH1"/>
      <c r="AI1"/>
      <c r="AJ1"/>
      <c r="AK1"/>
      <c r="AL1"/>
      <c r="AM1"/>
      <c r="AN1"/>
    </row>
    <row r="2" spans="1:40">
      <c r="A2" s="271"/>
      <c r="B2" s="272"/>
      <c r="C2" s="272"/>
      <c r="D2" s="272"/>
      <c r="E2" s="272"/>
      <c r="F2" s="272"/>
      <c r="G2" s="272"/>
      <c r="H2" s="272"/>
      <c r="I2" s="272"/>
      <c r="J2" s="272"/>
      <c r="K2" s="272"/>
      <c r="L2" s="272"/>
      <c r="M2" s="272"/>
      <c r="N2" s="272"/>
      <c r="O2" s="272"/>
      <c r="P2" s="272"/>
      <c r="Q2" s="272"/>
      <c r="R2" s="272"/>
      <c r="S2" s="272"/>
      <c r="T2" s="174"/>
      <c r="U2" s="174"/>
      <c r="V2" s="174"/>
      <c r="W2" s="174"/>
      <c r="X2" s="174"/>
      <c r="Y2" s="174"/>
      <c r="Z2" s="174"/>
      <c r="AA2" s="174"/>
      <c r="AB2" s="174"/>
      <c r="AC2" s="174"/>
      <c r="AD2" s="273"/>
    </row>
    <row r="3" spans="1:40" ht="30" customHeight="1">
      <c r="A3" s="271"/>
      <c r="B3" s="272"/>
      <c r="C3" s="274" t="s">
        <v>0</v>
      </c>
      <c r="D3" s="275" t="str">
        <f>Projektname</f>
        <v>Anbindung von Fremdmaschinen in das Uhlmann SCADA System</v>
      </c>
      <c r="E3" s="175"/>
      <c r="F3" s="566" t="s">
        <v>3</v>
      </c>
      <c r="G3" s="275" t="str">
        <f>Übersicht!D11</f>
        <v>Herr Janzen (Automatisierung)</v>
      </c>
      <c r="H3" s="175"/>
      <c r="I3" s="175"/>
      <c r="J3" s="174"/>
      <c r="K3" s="271"/>
      <c r="L3" s="271"/>
      <c r="M3" s="271"/>
      <c r="N3" s="271"/>
      <c r="O3" s="271"/>
      <c r="P3" s="271"/>
      <c r="Q3" s="271"/>
      <c r="R3" s="174"/>
      <c r="S3" s="174"/>
      <c r="T3" s="174"/>
      <c r="U3" s="174"/>
      <c r="V3" s="174"/>
      <c r="W3" s="174"/>
      <c r="X3" s="174"/>
      <c r="Y3" s="174"/>
      <c r="Z3" s="174"/>
      <c r="AA3" s="174"/>
      <c r="AB3" s="174"/>
      <c r="AC3" s="174"/>
      <c r="AD3" s="273"/>
    </row>
    <row r="4" spans="1:40" ht="15" customHeight="1">
      <c r="A4" s="174"/>
      <c r="B4" s="272"/>
      <c r="C4" s="274" t="s">
        <v>64</v>
      </c>
      <c r="D4" s="276" t="str">
        <f>Kunde</f>
        <v>Pharmazeutischer Konzern spezialisiert auf Insulin</v>
      </c>
      <c r="E4" s="175"/>
      <c r="F4" s="567"/>
      <c r="G4" s="275" t="str">
        <f>Übersicht!D12</f>
        <v>Herr Eckert (Uhlmann Maschinen)</v>
      </c>
      <c r="H4" s="175"/>
      <c r="I4" s="175"/>
      <c r="J4" s="174"/>
      <c r="K4" s="271"/>
      <c r="L4" s="271"/>
      <c r="M4" s="271"/>
      <c r="N4" s="271"/>
      <c r="O4" s="271"/>
      <c r="P4" s="271"/>
      <c r="Q4" s="271"/>
      <c r="R4" s="174"/>
      <c r="S4" s="174"/>
      <c r="T4" s="174"/>
      <c r="U4" s="174"/>
      <c r="V4" s="174"/>
      <c r="W4" s="174"/>
      <c r="X4" s="174"/>
      <c r="Y4" s="174"/>
      <c r="Z4" s="174"/>
      <c r="AA4" s="174"/>
      <c r="AB4" s="174"/>
      <c r="AC4" s="174"/>
      <c r="AD4" s="273"/>
    </row>
    <row r="5" spans="1:40" ht="15" customHeight="1">
      <c r="A5" s="174"/>
      <c r="B5" s="272"/>
      <c r="C5" s="274" t="s">
        <v>75</v>
      </c>
      <c r="D5" s="275" t="str">
        <f>Kundennummer</f>
        <v>503703186</v>
      </c>
      <c r="E5" s="175"/>
      <c r="F5" s="567"/>
      <c r="G5" s="275" t="str">
        <f>Übersicht!D13</f>
        <v>Herr Oliver (Pester Maschinen)</v>
      </c>
      <c r="H5" s="175"/>
      <c r="I5" s="175"/>
      <c r="J5" s="174"/>
      <c r="K5" s="271"/>
      <c r="L5" s="271"/>
      <c r="M5" s="271"/>
      <c r="N5" s="271"/>
      <c r="O5" s="271"/>
      <c r="P5" s="271"/>
      <c r="Q5" s="271"/>
      <c r="R5" s="174"/>
      <c r="S5" s="174"/>
      <c r="T5" s="174"/>
      <c r="U5" s="174"/>
      <c r="V5" s="174"/>
      <c r="W5" s="174"/>
      <c r="X5" s="174"/>
      <c r="Y5" s="174"/>
      <c r="Z5" s="174"/>
      <c r="AA5" s="174"/>
      <c r="AB5" s="174"/>
      <c r="AC5" s="174"/>
      <c r="AD5" s="273"/>
    </row>
    <row r="6" spans="1:40" ht="15" customHeight="1">
      <c r="A6" s="174"/>
      <c r="B6" s="272"/>
      <c r="C6" s="274" t="s">
        <v>65</v>
      </c>
      <c r="D6" s="275" t="str">
        <f>ProjektVerantwortKunde</f>
        <v>Herr Merk</v>
      </c>
      <c r="E6" s="175"/>
      <c r="F6" s="567"/>
      <c r="G6" s="275">
        <f>Übersicht!D14</f>
        <v>0</v>
      </c>
      <c r="H6" s="175"/>
      <c r="I6" s="175"/>
      <c r="J6" s="174"/>
      <c r="K6" s="271"/>
      <c r="L6" s="271"/>
      <c r="M6" s="271"/>
      <c r="N6" s="271"/>
      <c r="O6" s="271"/>
      <c r="P6" s="271"/>
      <c r="Q6" s="271"/>
      <c r="R6" s="174"/>
      <c r="S6" s="174"/>
      <c r="T6" s="174"/>
      <c r="U6" s="174"/>
      <c r="V6" s="174"/>
      <c r="W6" s="174"/>
      <c r="X6" s="174"/>
      <c r="Y6" s="174"/>
      <c r="Z6" s="174"/>
      <c r="AA6" s="174"/>
      <c r="AB6" s="174"/>
      <c r="AC6" s="174"/>
      <c r="AD6" s="273"/>
    </row>
    <row r="7" spans="1:40" ht="15" customHeight="1">
      <c r="A7" s="271"/>
      <c r="B7" s="272"/>
      <c r="C7" s="274" t="s">
        <v>20</v>
      </c>
      <c r="D7" s="275" t="str">
        <f>Projektleiter</f>
        <v>Herr Braun</v>
      </c>
      <c r="E7" s="175"/>
      <c r="F7" s="568"/>
      <c r="G7" s="275">
        <f>Übersicht!D15</f>
        <v>0</v>
      </c>
      <c r="H7" s="175"/>
      <c r="I7" s="175"/>
      <c r="J7" s="174"/>
      <c r="K7" s="271"/>
      <c r="L7" s="271"/>
      <c r="M7" s="271"/>
      <c r="N7" s="271"/>
      <c r="O7" s="271"/>
      <c r="P7" s="271"/>
      <c r="Q7" s="271"/>
      <c r="R7" s="174"/>
      <c r="S7" s="174"/>
      <c r="T7" s="174"/>
      <c r="U7" s="174"/>
      <c r="V7" s="174"/>
      <c r="W7" s="174"/>
      <c r="X7" s="174"/>
      <c r="Y7" s="174"/>
      <c r="Z7" s="174"/>
      <c r="AA7" s="174"/>
      <c r="AB7" s="174"/>
      <c r="AC7" s="174"/>
      <c r="AD7" s="273"/>
    </row>
    <row r="8" spans="1:40" ht="15" customHeight="1">
      <c r="A8" s="271"/>
      <c r="B8" s="272"/>
      <c r="C8" s="274" t="s">
        <v>66</v>
      </c>
      <c r="D8" s="275" t="str">
        <f>Projektleiter_Stellvertreter</f>
        <v xml:space="preserve">Herr Eckert </v>
      </c>
      <c r="E8" s="175"/>
      <c r="F8" s="175"/>
      <c r="G8" s="175"/>
      <c r="H8" s="271"/>
      <c r="I8" s="271"/>
      <c r="J8" s="271"/>
      <c r="K8" s="271"/>
      <c r="L8" s="271"/>
      <c r="M8" s="174"/>
      <c r="N8" s="174"/>
      <c r="O8" s="174"/>
      <c r="P8" s="277"/>
      <c r="Q8" s="277"/>
      <c r="R8" s="277"/>
      <c r="S8" s="277"/>
      <c r="T8" s="174"/>
      <c r="U8" s="174"/>
      <c r="V8" s="174"/>
      <c r="W8" s="174"/>
      <c r="X8" s="174"/>
      <c r="Y8" s="174"/>
      <c r="Z8" s="174"/>
      <c r="AA8" s="174"/>
      <c r="AB8" s="174"/>
      <c r="AC8" s="174"/>
      <c r="AD8" s="273"/>
    </row>
    <row r="9" spans="1:40" ht="15.75" thickBot="1">
      <c r="A9" s="271"/>
      <c r="B9" s="272"/>
      <c r="C9" s="278" t="s">
        <v>2</v>
      </c>
      <c r="D9" s="575" t="s">
        <v>136</v>
      </c>
      <c r="E9" s="576"/>
      <c r="F9" s="175"/>
      <c r="G9" s="175"/>
      <c r="H9" s="284"/>
      <c r="I9" s="284"/>
      <c r="J9" s="284"/>
      <c r="K9" s="284"/>
      <c r="L9" s="284"/>
      <c r="M9" s="174"/>
      <c r="N9" s="174"/>
      <c r="O9" s="174"/>
      <c r="P9" s="277"/>
      <c r="Q9" s="277"/>
      <c r="R9" s="277"/>
      <c r="S9" s="277"/>
      <c r="T9" s="174"/>
      <c r="U9" s="174"/>
      <c r="V9" s="174"/>
      <c r="W9" s="174"/>
      <c r="X9" s="174"/>
      <c r="Y9" s="174"/>
      <c r="Z9" s="174"/>
      <c r="AA9" s="174"/>
      <c r="AB9" s="174"/>
      <c r="AC9" s="174"/>
      <c r="AD9" s="273"/>
    </row>
    <row r="10" spans="1:40" ht="28.5">
      <c r="A10" s="279"/>
      <c r="B10" s="280"/>
      <c r="C10" s="281"/>
      <c r="D10" s="282"/>
      <c r="E10" s="282"/>
      <c r="F10" s="282"/>
      <c r="G10" s="282"/>
      <c r="H10" s="282"/>
      <c r="I10" s="282"/>
      <c r="J10" s="282"/>
      <c r="K10" s="282"/>
      <c r="L10" s="282"/>
      <c r="M10" s="282"/>
      <c r="N10" s="282"/>
      <c r="O10" s="283"/>
      <c r="P10" s="585" t="s">
        <v>213</v>
      </c>
      <c r="Q10" s="586"/>
      <c r="R10" s="586"/>
      <c r="S10" s="277"/>
      <c r="T10" s="174"/>
      <c r="U10" s="174"/>
      <c r="V10" s="174"/>
      <c r="W10" s="174"/>
      <c r="X10" s="174"/>
      <c r="Y10" s="174"/>
      <c r="Z10" s="174"/>
      <c r="AA10" s="174"/>
      <c r="AB10" s="174"/>
      <c r="AC10" s="174"/>
      <c r="AD10" s="273"/>
    </row>
    <row r="11" spans="1:40" ht="40.5" customHeight="1">
      <c r="A11" s="288"/>
      <c r="B11" s="154" t="s">
        <v>11</v>
      </c>
      <c r="C11" s="155" t="s">
        <v>51</v>
      </c>
      <c r="D11" s="155" t="s">
        <v>52</v>
      </c>
      <c r="E11" s="571" t="s">
        <v>47</v>
      </c>
      <c r="F11" s="572"/>
      <c r="G11" s="573"/>
      <c r="H11" s="580" t="s">
        <v>48</v>
      </c>
      <c r="I11" s="581"/>
      <c r="J11" s="582" t="s">
        <v>49</v>
      </c>
      <c r="K11" s="583"/>
      <c r="L11" s="583"/>
      <c r="M11" s="584"/>
      <c r="N11" s="154" t="s">
        <v>120</v>
      </c>
      <c r="O11" s="297"/>
      <c r="P11" s="153" t="s">
        <v>121</v>
      </c>
      <c r="Q11" s="154" t="s">
        <v>76</v>
      </c>
      <c r="R11" s="155" t="s">
        <v>22</v>
      </c>
      <c r="S11" s="285"/>
      <c r="T11" s="174"/>
      <c r="U11" s="174"/>
      <c r="V11" s="174"/>
      <c r="W11" s="174"/>
      <c r="X11" s="174"/>
      <c r="Y11" s="174"/>
      <c r="Z11" s="174"/>
      <c r="AA11" s="174"/>
      <c r="AB11" s="174"/>
      <c r="AC11" s="174"/>
      <c r="AD11" s="273"/>
    </row>
    <row r="12" spans="1:40" ht="144" customHeight="1">
      <c r="A12" s="296"/>
      <c r="B12" s="162">
        <v>1</v>
      </c>
      <c r="C12" s="577" t="s">
        <v>58</v>
      </c>
      <c r="D12" s="578"/>
      <c r="E12" s="557" t="str">
        <f>Steckbrief!B19</f>
        <v>Anbindung von Fremdmaschinen in das Uhlmann SCADA System bis zum 30.01.2018 und unter Einhaltung des Budgets von 310.000€</v>
      </c>
      <c r="F12" s="558"/>
      <c r="G12" s="574"/>
      <c r="H12" s="552"/>
      <c r="I12" s="553"/>
      <c r="J12" s="563"/>
      <c r="K12" s="564"/>
      <c r="L12" s="564"/>
      <c r="M12" s="565"/>
      <c r="N12" s="163"/>
      <c r="O12" s="297"/>
      <c r="P12" s="156"/>
      <c r="Q12" s="157" t="s">
        <v>77</v>
      </c>
      <c r="R12" s="158"/>
      <c r="S12" s="286"/>
      <c r="T12" s="174"/>
      <c r="U12" s="174"/>
      <c r="V12" s="174"/>
      <c r="W12" s="174"/>
      <c r="X12" s="174"/>
      <c r="Y12" s="174"/>
      <c r="Z12" s="174"/>
      <c r="AA12" s="174"/>
      <c r="AB12" s="174"/>
      <c r="AC12" s="174"/>
      <c r="AD12" s="273"/>
    </row>
    <row r="13" spans="1:40" ht="64.5" customHeight="1">
      <c r="A13" s="296"/>
      <c r="B13" s="162">
        <f t="shared" ref="B13:B37" si="0">B12+1</f>
        <v>2</v>
      </c>
      <c r="C13" s="164" t="s">
        <v>50</v>
      </c>
      <c r="D13" s="162" t="s">
        <v>54</v>
      </c>
      <c r="E13" s="557" t="s">
        <v>311</v>
      </c>
      <c r="F13" s="558"/>
      <c r="G13" s="559"/>
      <c r="H13" s="762">
        <v>15500</v>
      </c>
      <c r="I13" s="553"/>
      <c r="J13" s="579" t="s">
        <v>297</v>
      </c>
      <c r="K13" s="564"/>
      <c r="L13" s="564"/>
      <c r="M13" s="565"/>
      <c r="N13" s="163"/>
      <c r="O13" s="297"/>
      <c r="P13" s="156" t="s">
        <v>283</v>
      </c>
      <c r="Q13" s="157" t="s">
        <v>77</v>
      </c>
      <c r="R13" s="158">
        <v>43130</v>
      </c>
      <c r="S13" s="286"/>
      <c r="T13" s="174"/>
      <c r="U13" s="174"/>
      <c r="V13" s="174"/>
      <c r="W13" s="174"/>
      <c r="X13" s="174"/>
      <c r="Y13" s="174"/>
      <c r="Z13" s="174"/>
      <c r="AA13" s="174"/>
      <c r="AB13" s="174"/>
      <c r="AC13" s="174"/>
      <c r="AD13" s="273"/>
    </row>
    <row r="14" spans="1:40" ht="46.5" customHeight="1">
      <c r="A14" s="288"/>
      <c r="B14" s="162">
        <f t="shared" si="0"/>
        <v>3</v>
      </c>
      <c r="C14" s="164" t="s">
        <v>50</v>
      </c>
      <c r="D14" s="162" t="s">
        <v>55</v>
      </c>
      <c r="E14" s="557" t="s">
        <v>299</v>
      </c>
      <c r="F14" s="558"/>
      <c r="G14" s="559"/>
      <c r="H14" s="557" t="s">
        <v>328</v>
      </c>
      <c r="I14" s="765"/>
      <c r="J14" s="563" t="s">
        <v>327</v>
      </c>
      <c r="K14" s="763"/>
      <c r="L14" s="763"/>
      <c r="M14" s="764"/>
      <c r="N14" s="163"/>
      <c r="O14" s="297"/>
      <c r="P14" s="156" t="s">
        <v>283</v>
      </c>
      <c r="Q14" s="157" t="s">
        <v>77</v>
      </c>
      <c r="R14" s="158">
        <v>43085</v>
      </c>
      <c r="S14" s="286"/>
      <c r="T14" s="174"/>
      <c r="U14" s="174"/>
      <c r="V14" s="174"/>
      <c r="W14" s="174"/>
      <c r="X14" s="174"/>
      <c r="Y14" s="174"/>
      <c r="Z14" s="174"/>
      <c r="AA14" s="174"/>
      <c r="AB14" s="174"/>
      <c r="AC14" s="174"/>
      <c r="AD14" s="273"/>
    </row>
    <row r="15" spans="1:40" ht="46.5" customHeight="1">
      <c r="A15" s="288"/>
      <c r="B15" s="162">
        <f t="shared" si="0"/>
        <v>4</v>
      </c>
      <c r="C15" s="164" t="s">
        <v>50</v>
      </c>
      <c r="D15" s="162" t="s">
        <v>55</v>
      </c>
      <c r="E15" s="557" t="s">
        <v>300</v>
      </c>
      <c r="F15" s="558"/>
      <c r="G15" s="559"/>
      <c r="H15" s="557" t="s">
        <v>328</v>
      </c>
      <c r="I15" s="765"/>
      <c r="J15" s="563" t="s">
        <v>327</v>
      </c>
      <c r="K15" s="763"/>
      <c r="L15" s="763"/>
      <c r="M15" s="764"/>
      <c r="N15" s="163"/>
      <c r="O15" s="297"/>
      <c r="P15" s="156" t="s">
        <v>283</v>
      </c>
      <c r="Q15" s="157" t="s">
        <v>77</v>
      </c>
      <c r="R15" s="158">
        <v>43085</v>
      </c>
      <c r="S15" s="286"/>
      <c r="T15" s="174"/>
      <c r="U15" s="174"/>
      <c r="V15" s="174"/>
      <c r="W15" s="174"/>
      <c r="X15" s="174"/>
      <c r="Y15" s="174"/>
      <c r="Z15" s="174"/>
      <c r="AA15" s="174"/>
      <c r="AB15" s="174"/>
      <c r="AC15" s="174"/>
      <c r="AD15" s="273"/>
    </row>
    <row r="16" spans="1:40" ht="46.5" customHeight="1">
      <c r="A16" s="288"/>
      <c r="B16" s="162">
        <f t="shared" si="0"/>
        <v>5</v>
      </c>
      <c r="C16" s="164" t="s">
        <v>50</v>
      </c>
      <c r="D16" s="162" t="s">
        <v>55</v>
      </c>
      <c r="E16" s="557" t="s">
        <v>301</v>
      </c>
      <c r="F16" s="558"/>
      <c r="G16" s="559"/>
      <c r="H16" s="557" t="s">
        <v>328</v>
      </c>
      <c r="I16" s="765"/>
      <c r="J16" s="563" t="s">
        <v>327</v>
      </c>
      <c r="K16" s="763"/>
      <c r="L16" s="763"/>
      <c r="M16" s="764"/>
      <c r="N16" s="163"/>
      <c r="O16" s="291"/>
      <c r="P16" s="156" t="s">
        <v>283</v>
      </c>
      <c r="Q16" s="157" t="s">
        <v>77</v>
      </c>
      <c r="R16" s="158">
        <v>43085</v>
      </c>
      <c r="S16" s="286"/>
      <c r="T16" s="174"/>
      <c r="U16" s="174"/>
      <c r="V16" s="174"/>
      <c r="W16" s="174"/>
      <c r="X16" s="174"/>
      <c r="Y16" s="174"/>
      <c r="Z16" s="174"/>
      <c r="AA16" s="174"/>
      <c r="AB16" s="174"/>
      <c r="AC16" s="174"/>
      <c r="AD16" s="273"/>
    </row>
    <row r="17" spans="1:30" ht="46.5" customHeight="1">
      <c r="A17" s="288"/>
      <c r="B17" s="162">
        <f t="shared" si="0"/>
        <v>6</v>
      </c>
      <c r="C17" s="164" t="s">
        <v>50</v>
      </c>
      <c r="D17" s="162" t="s">
        <v>55</v>
      </c>
      <c r="E17" s="557" t="s">
        <v>302</v>
      </c>
      <c r="F17" s="558"/>
      <c r="G17" s="559"/>
      <c r="H17" s="557" t="s">
        <v>328</v>
      </c>
      <c r="I17" s="765"/>
      <c r="J17" s="563" t="s">
        <v>327</v>
      </c>
      <c r="K17" s="763"/>
      <c r="L17" s="763"/>
      <c r="M17" s="764"/>
      <c r="N17" s="163"/>
      <c r="O17" s="291"/>
      <c r="P17" s="156" t="s">
        <v>283</v>
      </c>
      <c r="Q17" s="157" t="s">
        <v>77</v>
      </c>
      <c r="R17" s="158">
        <v>43085</v>
      </c>
      <c r="S17" s="286"/>
      <c r="T17" s="174"/>
      <c r="U17" s="174"/>
      <c r="V17" s="174"/>
      <c r="W17" s="174"/>
      <c r="X17" s="174"/>
      <c r="Y17" s="174"/>
      <c r="Z17" s="174"/>
      <c r="AA17" s="174"/>
      <c r="AB17" s="174"/>
      <c r="AC17" s="174"/>
      <c r="AD17" s="273"/>
    </row>
    <row r="18" spans="1:30" ht="52.5" customHeight="1">
      <c r="A18" s="288"/>
      <c r="B18" s="162">
        <f t="shared" si="0"/>
        <v>7</v>
      </c>
      <c r="C18" s="164" t="s">
        <v>50</v>
      </c>
      <c r="D18" s="162" t="s">
        <v>55</v>
      </c>
      <c r="E18" s="557" t="s">
        <v>303</v>
      </c>
      <c r="F18" s="558"/>
      <c r="G18" s="559"/>
      <c r="H18" s="552" t="s">
        <v>306</v>
      </c>
      <c r="I18" s="553"/>
      <c r="J18" s="579" t="s">
        <v>320</v>
      </c>
      <c r="K18" s="564"/>
      <c r="L18" s="564"/>
      <c r="M18" s="565"/>
      <c r="N18" s="163"/>
      <c r="O18" s="297"/>
      <c r="P18" s="156" t="s">
        <v>278</v>
      </c>
      <c r="Q18" s="157" t="s">
        <v>77</v>
      </c>
      <c r="R18" s="158">
        <v>42794</v>
      </c>
      <c r="S18" s="286"/>
      <c r="T18" s="174"/>
      <c r="U18" s="174"/>
      <c r="V18" s="174"/>
      <c r="W18" s="174"/>
      <c r="X18" s="174"/>
      <c r="Y18" s="174"/>
      <c r="Z18" s="174"/>
      <c r="AA18" s="174"/>
      <c r="AB18" s="174"/>
      <c r="AC18" s="174"/>
      <c r="AD18" s="273"/>
    </row>
    <row r="19" spans="1:30" ht="73.5" customHeight="1">
      <c r="A19" s="296"/>
      <c r="B19" s="162">
        <f t="shared" si="0"/>
        <v>8</v>
      </c>
      <c r="C19" s="164" t="s">
        <v>50</v>
      </c>
      <c r="D19" s="162" t="s">
        <v>55</v>
      </c>
      <c r="E19" s="557" t="s">
        <v>304</v>
      </c>
      <c r="F19" s="558"/>
      <c r="G19" s="559"/>
      <c r="H19" s="552" t="s">
        <v>306</v>
      </c>
      <c r="I19" s="553"/>
      <c r="J19" s="579" t="s">
        <v>320</v>
      </c>
      <c r="K19" s="564"/>
      <c r="L19" s="564"/>
      <c r="M19" s="565"/>
      <c r="N19" s="163"/>
      <c r="O19" s="297"/>
      <c r="P19" s="156" t="s">
        <v>278</v>
      </c>
      <c r="Q19" s="157" t="s">
        <v>77</v>
      </c>
      <c r="R19" s="158">
        <v>42794</v>
      </c>
      <c r="S19" s="286"/>
      <c r="T19" s="174"/>
      <c r="U19" s="174"/>
      <c r="V19" s="174"/>
      <c r="W19" s="174"/>
      <c r="X19" s="174"/>
      <c r="Y19" s="174"/>
      <c r="Z19" s="174"/>
      <c r="AA19" s="174"/>
      <c r="AB19" s="174"/>
      <c r="AC19" s="174"/>
      <c r="AD19" s="273"/>
    </row>
    <row r="20" spans="1:30" ht="69" customHeight="1">
      <c r="A20" s="296"/>
      <c r="B20" s="162">
        <f t="shared" si="0"/>
        <v>9</v>
      </c>
      <c r="C20" s="164" t="s">
        <v>50</v>
      </c>
      <c r="D20" s="162" t="s">
        <v>55</v>
      </c>
      <c r="E20" s="557" t="s">
        <v>305</v>
      </c>
      <c r="F20" s="558"/>
      <c r="G20" s="559"/>
      <c r="H20" s="557" t="s">
        <v>307</v>
      </c>
      <c r="I20" s="553"/>
      <c r="J20" s="563" t="s">
        <v>327</v>
      </c>
      <c r="K20" s="564"/>
      <c r="L20" s="564"/>
      <c r="M20" s="565"/>
      <c r="N20" s="163"/>
      <c r="O20" s="297"/>
      <c r="P20" s="156" t="s">
        <v>283</v>
      </c>
      <c r="Q20" s="157" t="s">
        <v>77</v>
      </c>
      <c r="R20" s="158">
        <v>43085</v>
      </c>
      <c r="S20" s="286"/>
      <c r="T20" s="174"/>
      <c r="U20" s="174"/>
      <c r="V20" s="174"/>
      <c r="W20" s="174"/>
      <c r="X20" s="174"/>
      <c r="Y20" s="174"/>
      <c r="Z20" s="174"/>
      <c r="AA20" s="174"/>
      <c r="AB20" s="174"/>
      <c r="AC20" s="174"/>
      <c r="AD20" s="273"/>
    </row>
    <row r="21" spans="1:30" ht="30" hidden="1" customHeight="1">
      <c r="A21" s="288"/>
      <c r="B21" s="162">
        <f t="shared" si="0"/>
        <v>10</v>
      </c>
      <c r="C21" s="164" t="s">
        <v>50</v>
      </c>
      <c r="D21" s="162" t="s">
        <v>55</v>
      </c>
      <c r="E21" s="557"/>
      <c r="F21" s="558"/>
      <c r="G21" s="559"/>
      <c r="H21" s="552"/>
      <c r="I21" s="553"/>
      <c r="J21" s="563"/>
      <c r="K21" s="564"/>
      <c r="L21" s="564"/>
      <c r="M21" s="565"/>
      <c r="N21" s="163"/>
      <c r="O21" s="297"/>
      <c r="P21" s="156"/>
      <c r="Q21" s="157" t="s">
        <v>77</v>
      </c>
      <c r="R21" s="158"/>
      <c r="S21" s="286"/>
      <c r="T21" s="174"/>
      <c r="U21" s="174"/>
      <c r="V21" s="174"/>
      <c r="W21" s="174"/>
      <c r="X21" s="174"/>
      <c r="Y21" s="174"/>
      <c r="Z21" s="174"/>
      <c r="AA21" s="174"/>
      <c r="AB21" s="174"/>
      <c r="AC21" s="174"/>
      <c r="AD21" s="273"/>
    </row>
    <row r="22" spans="1:30" ht="30" hidden="1" customHeight="1">
      <c r="A22" s="288"/>
      <c r="B22" s="162">
        <f t="shared" si="0"/>
        <v>11</v>
      </c>
      <c r="C22" s="164" t="s">
        <v>50</v>
      </c>
      <c r="D22" s="162" t="s">
        <v>55</v>
      </c>
      <c r="E22" s="557"/>
      <c r="F22" s="558"/>
      <c r="G22" s="559"/>
      <c r="H22" s="552"/>
      <c r="I22" s="553"/>
      <c r="J22" s="563"/>
      <c r="K22" s="564"/>
      <c r="L22" s="564"/>
      <c r="M22" s="565"/>
      <c r="N22" s="163"/>
      <c r="O22" s="297"/>
      <c r="P22" s="156"/>
      <c r="Q22" s="157" t="s">
        <v>77</v>
      </c>
      <c r="R22" s="158"/>
      <c r="S22" s="286"/>
      <c r="T22" s="174"/>
      <c r="U22" s="174"/>
      <c r="V22" s="174"/>
      <c r="W22" s="174"/>
      <c r="X22" s="174"/>
      <c r="Y22" s="174"/>
      <c r="Z22" s="174"/>
      <c r="AA22" s="174"/>
      <c r="AB22" s="174"/>
      <c r="AC22" s="174"/>
      <c r="AD22" s="273"/>
    </row>
    <row r="23" spans="1:30" ht="30" hidden="1" customHeight="1">
      <c r="A23" s="288"/>
      <c r="B23" s="162">
        <f t="shared" si="0"/>
        <v>12</v>
      </c>
      <c r="C23" s="164" t="s">
        <v>50</v>
      </c>
      <c r="D23" s="162" t="s">
        <v>55</v>
      </c>
      <c r="E23" s="557"/>
      <c r="F23" s="558"/>
      <c r="G23" s="559"/>
      <c r="H23" s="552"/>
      <c r="I23" s="553"/>
      <c r="J23" s="563"/>
      <c r="K23" s="564"/>
      <c r="L23" s="564"/>
      <c r="M23" s="565"/>
      <c r="N23" s="163"/>
      <c r="O23" s="291"/>
      <c r="P23" s="156"/>
      <c r="Q23" s="157" t="s">
        <v>77</v>
      </c>
      <c r="R23" s="158"/>
      <c r="S23" s="286"/>
      <c r="T23" s="174"/>
      <c r="U23" s="174"/>
      <c r="V23" s="174"/>
      <c r="W23" s="174"/>
      <c r="X23" s="174"/>
      <c r="Y23" s="174"/>
      <c r="Z23" s="174"/>
      <c r="AA23" s="174"/>
      <c r="AB23" s="174"/>
      <c r="AC23" s="174"/>
      <c r="AD23" s="273"/>
    </row>
    <row r="24" spans="1:30" ht="30" hidden="1" customHeight="1">
      <c r="A24" s="288"/>
      <c r="B24" s="162">
        <f t="shared" si="0"/>
        <v>13</v>
      </c>
      <c r="C24" s="164" t="s">
        <v>50</v>
      </c>
      <c r="D24" s="162" t="s">
        <v>55</v>
      </c>
      <c r="E24" s="557"/>
      <c r="F24" s="558"/>
      <c r="G24" s="559"/>
      <c r="H24" s="552"/>
      <c r="I24" s="553"/>
      <c r="J24" s="563"/>
      <c r="K24" s="564"/>
      <c r="L24" s="564"/>
      <c r="M24" s="565"/>
      <c r="N24" s="163"/>
      <c r="O24" s="291"/>
      <c r="P24" s="156"/>
      <c r="Q24" s="157" t="s">
        <v>77</v>
      </c>
      <c r="R24" s="158"/>
      <c r="S24" s="286"/>
      <c r="T24" s="174"/>
      <c r="U24" s="174"/>
      <c r="V24" s="174"/>
      <c r="W24" s="174"/>
      <c r="X24" s="174"/>
      <c r="Y24" s="174"/>
      <c r="Z24" s="174"/>
      <c r="AA24" s="174"/>
      <c r="AB24" s="174"/>
      <c r="AC24" s="174"/>
      <c r="AD24" s="273"/>
    </row>
    <row r="25" spans="1:30" ht="30" hidden="1" customHeight="1">
      <c r="A25" s="296"/>
      <c r="B25" s="162">
        <f t="shared" si="0"/>
        <v>14</v>
      </c>
      <c r="C25" s="164" t="s">
        <v>50</v>
      </c>
      <c r="D25" s="162" t="s">
        <v>55</v>
      </c>
      <c r="E25" s="557"/>
      <c r="F25" s="558"/>
      <c r="G25" s="165"/>
      <c r="H25" s="552"/>
      <c r="I25" s="553"/>
      <c r="J25" s="563"/>
      <c r="K25" s="564"/>
      <c r="L25" s="564"/>
      <c r="M25" s="565"/>
      <c r="N25" s="163"/>
      <c r="O25" s="297"/>
      <c r="P25" s="156"/>
      <c r="Q25" s="157" t="s">
        <v>77</v>
      </c>
      <c r="R25" s="158"/>
      <c r="S25" s="286"/>
      <c r="T25" s="174"/>
      <c r="U25" s="287" t="s">
        <v>110</v>
      </c>
      <c r="V25" s="174"/>
      <c r="W25" s="174"/>
      <c r="X25" s="174"/>
      <c r="Y25" s="174"/>
      <c r="Z25" s="174"/>
      <c r="AA25" s="174"/>
      <c r="AB25" s="174"/>
      <c r="AC25" s="174"/>
      <c r="AD25" s="273"/>
    </row>
    <row r="26" spans="1:30" ht="30" hidden="1" customHeight="1">
      <c r="A26" s="296"/>
      <c r="B26" s="162">
        <f t="shared" si="0"/>
        <v>15</v>
      </c>
      <c r="C26" s="164" t="s">
        <v>50</v>
      </c>
      <c r="D26" s="162" t="s">
        <v>56</v>
      </c>
      <c r="E26" s="557"/>
      <c r="F26" s="558"/>
      <c r="G26" s="559"/>
      <c r="H26" s="552"/>
      <c r="I26" s="553"/>
      <c r="J26" s="563"/>
      <c r="K26" s="564"/>
      <c r="L26" s="564"/>
      <c r="M26" s="565"/>
      <c r="N26" s="163"/>
      <c r="O26" s="297"/>
      <c r="P26" s="156"/>
      <c r="Q26" s="157" t="s">
        <v>77</v>
      </c>
      <c r="R26" s="158"/>
      <c r="S26" s="286"/>
      <c r="T26" s="555" t="str">
        <f>Steckbrief!B27</f>
        <v>Formatverwaltung, Fehleransicht, Auftragsverwaltung, Audit-Trail und Einstellungen über das Uhlmann SCADA System</v>
      </c>
      <c r="U26" s="556"/>
      <c r="V26" s="556"/>
      <c r="W26" s="556"/>
      <c r="X26" s="556"/>
      <c r="Y26" s="556"/>
      <c r="Z26" s="554" t="str">
        <f>Steckbrief!G27</f>
        <v>hoch</v>
      </c>
      <c r="AA26" s="554"/>
      <c r="AB26" s="554"/>
      <c r="AC26" s="174"/>
      <c r="AD26" s="273"/>
    </row>
    <row r="27" spans="1:30" ht="72" customHeight="1">
      <c r="A27" s="296"/>
      <c r="B27" s="162">
        <f t="shared" si="0"/>
        <v>16</v>
      </c>
      <c r="C27" s="164" t="s">
        <v>50</v>
      </c>
      <c r="D27" s="162" t="s">
        <v>56</v>
      </c>
      <c r="E27" s="557" t="s">
        <v>329</v>
      </c>
      <c r="F27" s="558"/>
      <c r="G27" s="559"/>
      <c r="H27" s="557" t="s">
        <v>330</v>
      </c>
      <c r="I27" s="553"/>
      <c r="J27" s="579" t="s">
        <v>331</v>
      </c>
      <c r="K27" s="564"/>
      <c r="L27" s="564"/>
      <c r="M27" s="565"/>
      <c r="N27" s="163"/>
      <c r="O27" s="297"/>
      <c r="P27" s="156" t="s">
        <v>283</v>
      </c>
      <c r="Q27" s="157" t="s">
        <v>109</v>
      </c>
      <c r="R27" s="158">
        <v>43130</v>
      </c>
      <c r="S27" s="286"/>
      <c r="T27" s="555" t="str">
        <f>Steckbrief!B28</f>
        <v>Auftragsdaten werden über das ERP System (SAP) zur Verfügung gestellt</v>
      </c>
      <c r="U27" s="556"/>
      <c r="V27" s="556"/>
      <c r="W27" s="556"/>
      <c r="X27" s="556"/>
      <c r="Y27" s="556"/>
      <c r="Z27" s="554" t="str">
        <f>Steckbrief!G28</f>
        <v>hoch</v>
      </c>
      <c r="AA27" s="554"/>
      <c r="AB27" s="554"/>
      <c r="AC27" s="174"/>
      <c r="AD27" s="273"/>
    </row>
    <row r="28" spans="1:30" ht="58.5" customHeight="1">
      <c r="A28" s="288"/>
      <c r="B28" s="162">
        <f t="shared" si="0"/>
        <v>17</v>
      </c>
      <c r="C28" s="166" t="s">
        <v>53</v>
      </c>
      <c r="D28" s="162" t="s">
        <v>208</v>
      </c>
      <c r="E28" s="557" t="s">
        <v>312</v>
      </c>
      <c r="F28" s="558"/>
      <c r="G28" s="559"/>
      <c r="H28" s="552" t="s">
        <v>317</v>
      </c>
      <c r="I28" s="553"/>
      <c r="J28" s="579" t="s">
        <v>320</v>
      </c>
      <c r="K28" s="564"/>
      <c r="L28" s="564"/>
      <c r="M28" s="565"/>
      <c r="N28" s="163"/>
      <c r="O28" s="297"/>
      <c r="P28" s="156" t="s">
        <v>283</v>
      </c>
      <c r="Q28" s="157" t="s">
        <v>77</v>
      </c>
      <c r="R28" s="158">
        <v>42794</v>
      </c>
      <c r="S28" s="286"/>
      <c r="T28" s="555" t="str">
        <f>Steckbrief!B29</f>
        <v>Die Fremdmaschinenschnittstellen muss über eine globale Standardschnittstelle integriert werden</v>
      </c>
      <c r="U28" s="556"/>
      <c r="V28" s="556"/>
      <c r="W28" s="556"/>
      <c r="X28" s="556"/>
      <c r="Y28" s="556"/>
      <c r="Z28" s="554" t="str">
        <f>Steckbrief!G29</f>
        <v>mittel</v>
      </c>
      <c r="AA28" s="554"/>
      <c r="AB28" s="554"/>
      <c r="AC28" s="174"/>
      <c r="AD28" s="273"/>
    </row>
    <row r="29" spans="1:30" ht="58.5" customHeight="1">
      <c r="A29" s="288"/>
      <c r="B29" s="162">
        <f t="shared" si="0"/>
        <v>18</v>
      </c>
      <c r="C29" s="166" t="s">
        <v>53</v>
      </c>
      <c r="D29" s="162" t="s">
        <v>208</v>
      </c>
      <c r="E29" s="557" t="s">
        <v>313</v>
      </c>
      <c r="F29" s="558"/>
      <c r="G29" s="559"/>
      <c r="H29" s="552" t="s">
        <v>318</v>
      </c>
      <c r="I29" s="553"/>
      <c r="J29" s="579" t="s">
        <v>319</v>
      </c>
      <c r="K29" s="564"/>
      <c r="L29" s="564"/>
      <c r="M29" s="565"/>
      <c r="N29" s="163"/>
      <c r="O29" s="297"/>
      <c r="P29" s="156" t="s">
        <v>283</v>
      </c>
      <c r="Q29" s="157" t="s">
        <v>77</v>
      </c>
      <c r="R29" s="158">
        <v>42975</v>
      </c>
      <c r="S29" s="286"/>
      <c r="T29" s="555" t="str">
        <f>Steckbrief!B30</f>
        <v>Wichtige Zähler müssen an das ERP System weiter gegeben werden</v>
      </c>
      <c r="U29" s="556"/>
      <c r="V29" s="556"/>
      <c r="W29" s="556"/>
      <c r="X29" s="556"/>
      <c r="Y29" s="556"/>
      <c r="Z29" s="554" t="str">
        <f>Steckbrief!G30</f>
        <v>mittel</v>
      </c>
      <c r="AA29" s="554"/>
      <c r="AB29" s="554"/>
      <c r="AC29" s="174"/>
      <c r="AD29" s="273"/>
    </row>
    <row r="30" spans="1:30" ht="58.5" customHeight="1">
      <c r="A30" s="288"/>
      <c r="B30" s="162">
        <f t="shared" si="0"/>
        <v>19</v>
      </c>
      <c r="C30" s="166" t="s">
        <v>53</v>
      </c>
      <c r="D30" s="162" t="s">
        <v>208</v>
      </c>
      <c r="E30" s="557" t="s">
        <v>314</v>
      </c>
      <c r="F30" s="558"/>
      <c r="G30" s="559"/>
      <c r="H30" s="552" t="s">
        <v>321</v>
      </c>
      <c r="I30" s="553"/>
      <c r="J30" s="579" t="s">
        <v>322</v>
      </c>
      <c r="K30" s="564"/>
      <c r="L30" s="564"/>
      <c r="M30" s="565"/>
      <c r="N30" s="163"/>
      <c r="O30" s="291"/>
      <c r="P30" s="156" t="s">
        <v>283</v>
      </c>
      <c r="Q30" s="157" t="s">
        <v>77</v>
      </c>
      <c r="R30" s="158">
        <v>43006</v>
      </c>
      <c r="S30" s="286"/>
      <c r="T30" s="555" t="str">
        <f>Steckbrief!B31</f>
        <v>Bedienung und Verwaltung muss gleich der Uhlmann Maschinen sein</v>
      </c>
      <c r="U30" s="556"/>
      <c r="V30" s="556"/>
      <c r="W30" s="556"/>
      <c r="X30" s="556"/>
      <c r="Y30" s="556"/>
      <c r="Z30" s="554" t="str">
        <f>Steckbrief!G31</f>
        <v>hoch</v>
      </c>
      <c r="AA30" s="554"/>
      <c r="AB30" s="554"/>
      <c r="AC30" s="174"/>
      <c r="AD30" s="273"/>
    </row>
    <row r="31" spans="1:30" ht="78" customHeight="1">
      <c r="A31" s="288"/>
      <c r="B31" s="162">
        <f t="shared" si="0"/>
        <v>20</v>
      </c>
      <c r="C31" s="166" t="s">
        <v>53</v>
      </c>
      <c r="D31" s="162" t="s">
        <v>208</v>
      </c>
      <c r="E31" s="557" t="s">
        <v>315</v>
      </c>
      <c r="F31" s="558"/>
      <c r="G31" s="559"/>
      <c r="H31" s="552" t="s">
        <v>323</v>
      </c>
      <c r="I31" s="553"/>
      <c r="J31" s="579" t="s">
        <v>324</v>
      </c>
      <c r="K31" s="564"/>
      <c r="L31" s="564"/>
      <c r="M31" s="565"/>
      <c r="N31" s="163"/>
      <c r="O31" s="291"/>
      <c r="P31" s="156" t="s">
        <v>283</v>
      </c>
      <c r="Q31" s="157" t="s">
        <v>109</v>
      </c>
      <c r="R31" s="158">
        <v>43066</v>
      </c>
      <c r="S31" s="286"/>
      <c r="T31" s="555">
        <f>Steckbrief!B32</f>
        <v>0</v>
      </c>
      <c r="U31" s="556"/>
      <c r="V31" s="556"/>
      <c r="W31" s="556"/>
      <c r="X31" s="556"/>
      <c r="Y31" s="556"/>
      <c r="Z31" s="554">
        <f>Steckbrief!G32</f>
        <v>0</v>
      </c>
      <c r="AA31" s="554"/>
      <c r="AB31" s="554"/>
      <c r="AC31" s="174"/>
      <c r="AD31" s="273"/>
    </row>
    <row r="32" spans="1:30" ht="58.5" customHeight="1">
      <c r="A32" s="288"/>
      <c r="B32" s="162">
        <f t="shared" si="0"/>
        <v>21</v>
      </c>
      <c r="C32" s="166" t="s">
        <v>53</v>
      </c>
      <c r="D32" s="162" t="s">
        <v>208</v>
      </c>
      <c r="E32" s="557" t="s">
        <v>316</v>
      </c>
      <c r="F32" s="558"/>
      <c r="G32" s="559"/>
      <c r="H32" s="552" t="s">
        <v>325</v>
      </c>
      <c r="I32" s="553"/>
      <c r="J32" s="579" t="s">
        <v>326</v>
      </c>
      <c r="K32" s="564"/>
      <c r="L32" s="564"/>
      <c r="M32" s="565"/>
      <c r="N32" s="163"/>
      <c r="O32" s="297"/>
      <c r="P32" s="156" t="s">
        <v>283</v>
      </c>
      <c r="Q32" s="157" t="s">
        <v>109</v>
      </c>
      <c r="R32" s="158">
        <v>43085</v>
      </c>
      <c r="S32" s="286"/>
      <c r="T32" s="555">
        <f>Steckbrief!B33</f>
        <v>0</v>
      </c>
      <c r="U32" s="556"/>
      <c r="V32" s="556"/>
      <c r="W32" s="556"/>
      <c r="X32" s="556"/>
      <c r="Y32" s="556"/>
      <c r="Z32" s="554">
        <f>Steckbrief!G33</f>
        <v>0</v>
      </c>
      <c r="AA32" s="554"/>
      <c r="AB32" s="554"/>
      <c r="AC32" s="174"/>
      <c r="AD32" s="273"/>
    </row>
    <row r="33" spans="1:30" ht="30" hidden="1" customHeight="1">
      <c r="A33" s="296"/>
      <c r="B33" s="162">
        <f t="shared" si="0"/>
        <v>22</v>
      </c>
      <c r="C33" s="166" t="s">
        <v>53</v>
      </c>
      <c r="D33" s="162" t="s">
        <v>208</v>
      </c>
      <c r="E33" s="557" t="s">
        <v>57</v>
      </c>
      <c r="F33" s="558"/>
      <c r="G33" s="559"/>
      <c r="H33" s="552"/>
      <c r="I33" s="553"/>
      <c r="J33" s="563"/>
      <c r="K33" s="564"/>
      <c r="L33" s="564"/>
      <c r="M33" s="565"/>
      <c r="N33" s="163"/>
      <c r="O33" s="297"/>
      <c r="P33" s="156"/>
      <c r="Q33" s="157" t="s">
        <v>77</v>
      </c>
      <c r="R33" s="158"/>
      <c r="S33" s="286"/>
      <c r="T33" s="555">
        <f>Steckbrief!B34</f>
        <v>0</v>
      </c>
      <c r="U33" s="556"/>
      <c r="V33" s="556"/>
      <c r="W33" s="556"/>
      <c r="X33" s="556"/>
      <c r="Y33" s="556"/>
      <c r="Z33" s="554">
        <f>Steckbrief!G34</f>
        <v>0</v>
      </c>
      <c r="AA33" s="554"/>
      <c r="AB33" s="554"/>
      <c r="AC33" s="174"/>
      <c r="AD33" s="273"/>
    </row>
    <row r="34" spans="1:30" ht="69" customHeight="1">
      <c r="A34" s="296"/>
      <c r="B34" s="162">
        <f t="shared" si="0"/>
        <v>23</v>
      </c>
      <c r="C34" s="166" t="s">
        <v>53</v>
      </c>
      <c r="D34" s="162" t="s">
        <v>60</v>
      </c>
      <c r="E34" s="557" t="s">
        <v>296</v>
      </c>
      <c r="F34" s="558"/>
      <c r="G34" s="559"/>
      <c r="H34" s="552" t="s">
        <v>298</v>
      </c>
      <c r="I34" s="553"/>
      <c r="J34" s="579" t="s">
        <v>297</v>
      </c>
      <c r="K34" s="564"/>
      <c r="L34" s="564"/>
      <c r="M34" s="565"/>
      <c r="N34" s="163"/>
      <c r="O34" s="297"/>
      <c r="P34" s="156" t="s">
        <v>283</v>
      </c>
      <c r="Q34" s="157" t="s">
        <v>77</v>
      </c>
      <c r="R34" s="158">
        <v>43130</v>
      </c>
      <c r="S34" s="286"/>
      <c r="T34" s="555">
        <f>Steckbrief!B35</f>
        <v>0</v>
      </c>
      <c r="U34" s="556"/>
      <c r="V34" s="556"/>
      <c r="W34" s="556"/>
      <c r="X34" s="556"/>
      <c r="Y34" s="556"/>
      <c r="Z34" s="554">
        <f>Steckbrief!G35</f>
        <v>0</v>
      </c>
      <c r="AA34" s="554"/>
      <c r="AB34" s="554"/>
      <c r="AC34" s="174"/>
      <c r="AD34" s="273"/>
    </row>
    <row r="35" spans="1:30" ht="30" hidden="1" customHeight="1">
      <c r="A35" s="288"/>
      <c r="B35" s="162">
        <f>B34+1</f>
        <v>24</v>
      </c>
      <c r="C35" s="166" t="s">
        <v>53</v>
      </c>
      <c r="D35" s="162" t="s">
        <v>60</v>
      </c>
      <c r="E35" s="557"/>
      <c r="F35" s="558"/>
      <c r="G35" s="559"/>
      <c r="H35" s="552"/>
      <c r="I35" s="553"/>
      <c r="J35" s="563"/>
      <c r="K35" s="564"/>
      <c r="L35" s="564"/>
      <c r="M35" s="565"/>
      <c r="N35" s="163"/>
      <c r="O35" s="297"/>
      <c r="P35" s="156"/>
      <c r="Q35" s="157" t="s">
        <v>77</v>
      </c>
      <c r="R35" s="158"/>
      <c r="S35" s="286"/>
      <c r="T35" s="174"/>
      <c r="U35" s="174"/>
      <c r="V35" s="174"/>
      <c r="W35" s="174"/>
      <c r="X35" s="174"/>
      <c r="Y35" s="174"/>
      <c r="Z35" s="174"/>
      <c r="AA35" s="174"/>
      <c r="AB35" s="174"/>
      <c r="AC35" s="174"/>
      <c r="AD35" s="273"/>
    </row>
    <row r="36" spans="1:30" ht="54" customHeight="1">
      <c r="A36" s="288"/>
      <c r="B36" s="162">
        <f t="shared" si="0"/>
        <v>25</v>
      </c>
      <c r="C36" s="167" t="s">
        <v>61</v>
      </c>
      <c r="D36" s="168"/>
      <c r="E36" s="557" t="s">
        <v>309</v>
      </c>
      <c r="F36" s="558"/>
      <c r="G36" s="559"/>
      <c r="H36" s="552"/>
      <c r="I36" s="553"/>
      <c r="J36" s="560"/>
      <c r="K36" s="561"/>
      <c r="L36" s="561"/>
      <c r="M36" s="562"/>
      <c r="N36" s="169"/>
      <c r="O36" s="297"/>
      <c r="P36" s="159"/>
      <c r="Q36" s="160"/>
      <c r="R36" s="161"/>
      <c r="S36" s="174"/>
      <c r="T36" s="174"/>
      <c r="U36" s="174"/>
      <c r="V36" s="174"/>
      <c r="W36" s="174"/>
      <c r="X36" s="174"/>
      <c r="Y36" s="174"/>
      <c r="Z36" s="174"/>
      <c r="AA36" s="174"/>
      <c r="AB36" s="174"/>
      <c r="AC36" s="174"/>
      <c r="AD36" s="273"/>
    </row>
    <row r="37" spans="1:30" ht="73.5" customHeight="1">
      <c r="A37" s="288"/>
      <c r="B37" s="162">
        <f t="shared" si="0"/>
        <v>26</v>
      </c>
      <c r="C37" s="167" t="s">
        <v>61</v>
      </c>
      <c r="D37" s="168"/>
      <c r="E37" s="557" t="s">
        <v>310</v>
      </c>
      <c r="F37" s="558"/>
      <c r="G37" s="559"/>
      <c r="H37" s="552"/>
      <c r="I37" s="553"/>
      <c r="J37" s="560"/>
      <c r="K37" s="561"/>
      <c r="L37" s="561"/>
      <c r="M37" s="562"/>
      <c r="N37" s="169"/>
      <c r="O37" s="291"/>
      <c r="P37" s="159"/>
      <c r="Q37" s="160"/>
      <c r="R37" s="161"/>
      <c r="S37" s="174"/>
      <c r="T37" s="174"/>
      <c r="U37" s="174"/>
      <c r="V37" s="174"/>
      <c r="W37" s="174"/>
      <c r="X37" s="174"/>
      <c r="Y37" s="174"/>
      <c r="Z37" s="174"/>
      <c r="AA37" s="174"/>
      <c r="AB37" s="174"/>
      <c r="AC37" s="174"/>
      <c r="AD37" s="273"/>
    </row>
    <row r="38" spans="1:30" ht="23.25">
      <c r="A38" s="288"/>
      <c r="B38" s="289"/>
      <c r="C38" s="290"/>
      <c r="D38" s="290"/>
      <c r="E38" s="290"/>
      <c r="F38" s="290"/>
      <c r="G38" s="290"/>
      <c r="H38" s="290"/>
      <c r="I38" s="290"/>
      <c r="J38" s="290"/>
      <c r="K38" s="290"/>
      <c r="L38" s="290"/>
      <c r="M38" s="290"/>
      <c r="N38" s="290"/>
      <c r="O38" s="291"/>
      <c r="P38" s="174"/>
      <c r="Q38" s="174"/>
      <c r="R38" s="174"/>
      <c r="S38" s="174"/>
      <c r="T38" s="174"/>
      <c r="U38" s="174"/>
      <c r="V38" s="174"/>
      <c r="W38" s="174"/>
      <c r="X38" s="174"/>
      <c r="Y38" s="174"/>
      <c r="Z38" s="174"/>
      <c r="AA38" s="174"/>
      <c r="AB38" s="174"/>
      <c r="AC38" s="174"/>
      <c r="AD38" s="273"/>
    </row>
    <row r="39" spans="1:30" ht="24" thickBot="1">
      <c r="A39" s="292"/>
      <c r="B39" s="293"/>
      <c r="C39" s="294"/>
      <c r="D39" s="294"/>
      <c r="E39" s="294"/>
      <c r="F39" s="294"/>
      <c r="G39" s="294"/>
      <c r="H39" s="294"/>
      <c r="I39" s="294"/>
      <c r="J39" s="294"/>
      <c r="K39" s="294"/>
      <c r="L39" s="294"/>
      <c r="M39" s="294"/>
      <c r="N39" s="294"/>
      <c r="O39" s="295"/>
      <c r="P39" s="210"/>
      <c r="Q39" s="210"/>
      <c r="R39" s="210"/>
      <c r="S39" s="210"/>
      <c r="T39" s="210"/>
      <c r="U39" s="210"/>
      <c r="V39" s="210"/>
      <c r="W39" s="210"/>
      <c r="X39" s="210"/>
      <c r="Y39" s="210"/>
      <c r="Z39" s="210"/>
      <c r="AA39" s="210"/>
      <c r="AB39" s="210"/>
      <c r="AC39" s="210"/>
      <c r="AD39" s="211"/>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B11:N37 P11:S35"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T34:Y34"/>
    <mergeCell ref="J21:M21"/>
    <mergeCell ref="H11:I11"/>
    <mergeCell ref="J11:M11"/>
    <mergeCell ref="H12:I12"/>
    <mergeCell ref="H34:I34"/>
    <mergeCell ref="H14:I14"/>
    <mergeCell ref="H16:I16"/>
    <mergeCell ref="H17:I17"/>
    <mergeCell ref="H18:I18"/>
    <mergeCell ref="J16:M16"/>
    <mergeCell ref="J17:M17"/>
    <mergeCell ref="J18:M18"/>
    <mergeCell ref="H13:I13"/>
    <mergeCell ref="J13:M13"/>
    <mergeCell ref="J22:M22"/>
    <mergeCell ref="J27:M27"/>
    <mergeCell ref="J28:M28"/>
    <mergeCell ref="J29:M29"/>
    <mergeCell ref="J33:M33"/>
    <mergeCell ref="J12:M12"/>
    <mergeCell ref="J34:M34"/>
    <mergeCell ref="J14:M14"/>
    <mergeCell ref="H27:I27"/>
    <mergeCell ref="H28:I28"/>
    <mergeCell ref="H29:I29"/>
    <mergeCell ref="H33:I33"/>
    <mergeCell ref="J25:M25"/>
    <mergeCell ref="J26:M26"/>
    <mergeCell ref="H25:I25"/>
    <mergeCell ref="H26:I26"/>
    <mergeCell ref="H15:I15"/>
    <mergeCell ref="J15:M15"/>
    <mergeCell ref="H31:I31"/>
    <mergeCell ref="H32:I32"/>
    <mergeCell ref="J23:M23"/>
    <mergeCell ref="J24:M24"/>
    <mergeCell ref="J30:M30"/>
    <mergeCell ref="J31:M31"/>
    <mergeCell ref="F3:F7"/>
    <mergeCell ref="E29:G29"/>
    <mergeCell ref="E30:G30"/>
    <mergeCell ref="E31:G31"/>
    <mergeCell ref="E32:G32"/>
    <mergeCell ref="E33:G33"/>
    <mergeCell ref="E35:G35"/>
    <mergeCell ref="E36:G36"/>
    <mergeCell ref="E11:G11"/>
    <mergeCell ref="E12:G12"/>
    <mergeCell ref="D9:E9"/>
    <mergeCell ref="C12:D12"/>
    <mergeCell ref="E34:G34"/>
    <mergeCell ref="E14:G14"/>
    <mergeCell ref="E21:G21"/>
    <mergeCell ref="E22:G22"/>
    <mergeCell ref="E15:G15"/>
    <mergeCell ref="E16:G16"/>
    <mergeCell ref="E17:G17"/>
    <mergeCell ref="E18:G18"/>
    <mergeCell ref="E19:G19"/>
    <mergeCell ref="E13:G13"/>
    <mergeCell ref="E37:G37"/>
    <mergeCell ref="J36:M36"/>
    <mergeCell ref="J37:M37"/>
    <mergeCell ref="J35:M35"/>
    <mergeCell ref="H35:I35"/>
    <mergeCell ref="H36:I36"/>
    <mergeCell ref="H37:I37"/>
    <mergeCell ref="H23:I23"/>
    <mergeCell ref="H24:I24"/>
    <mergeCell ref="H30:I30"/>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A3" sqref="A3:E11"/>
    </sheetView>
  </sheetViews>
  <sheetFormatPr baseColWidth="10" defaultRowHeight="15"/>
  <cols>
    <col min="1" max="1" width="5" customWidth="1"/>
    <col min="2" max="2" width="4.42578125" customWidth="1"/>
    <col min="3" max="3" width="31.42578125" customWidth="1"/>
    <col min="4" max="4" width="38.140625" customWidth="1"/>
    <col min="5" max="5" width="5.42578125" customWidth="1"/>
  </cols>
  <sheetData>
    <row r="1" spans="1:9" s="41" customFormat="1" ht="32.1" customHeight="1" thickBot="1">
      <c r="A1" s="202"/>
      <c r="B1" s="203"/>
      <c r="C1" s="203"/>
      <c r="D1" s="203"/>
      <c r="E1" s="203"/>
      <c r="F1"/>
    </row>
    <row r="2" spans="1:9" s="41" customFormat="1" ht="104.45" hidden="1" customHeight="1" thickBot="1">
      <c r="A2" s="587" t="s">
        <v>91</v>
      </c>
      <c r="B2" s="588"/>
      <c r="C2" s="588"/>
      <c r="D2" s="588"/>
      <c r="E2" s="588"/>
      <c r="F2"/>
    </row>
    <row r="3" spans="1:9" s="41" customFormat="1" ht="18" customHeight="1">
      <c r="A3" s="371"/>
      <c r="B3" s="369"/>
      <c r="C3" s="769" t="s">
        <v>336</v>
      </c>
      <c r="D3" s="369"/>
      <c r="E3" s="370"/>
      <c r="F3" t="s">
        <v>137</v>
      </c>
    </row>
    <row r="4" spans="1:9" ht="19.5" thickBot="1">
      <c r="A4" s="371"/>
      <c r="B4" s="174"/>
      <c r="C4" s="372" t="s">
        <v>92</v>
      </c>
      <c r="D4" s="372" t="s">
        <v>67</v>
      </c>
      <c r="E4" s="373"/>
    </row>
    <row r="5" spans="1:9" ht="170.1" customHeight="1" thickBot="1">
      <c r="A5" s="371"/>
      <c r="B5" s="374" t="s">
        <v>68</v>
      </c>
      <c r="C5" s="766" t="s">
        <v>334</v>
      </c>
      <c r="D5" s="89" t="s">
        <v>332</v>
      </c>
      <c r="E5" s="373"/>
      <c r="H5" s="130"/>
      <c r="I5" s="131"/>
    </row>
    <row r="6" spans="1:9" ht="170.1" customHeight="1" thickBot="1">
      <c r="A6" s="371"/>
      <c r="B6" s="374" t="s">
        <v>69</v>
      </c>
      <c r="C6" s="768" t="s">
        <v>335</v>
      </c>
      <c r="D6" s="767" t="s">
        <v>333</v>
      </c>
      <c r="E6" s="373"/>
    </row>
    <row r="7" spans="1:9">
      <c r="A7" s="371"/>
      <c r="B7" s="174"/>
      <c r="C7" s="174"/>
      <c r="D7" s="174"/>
      <c r="E7" s="373"/>
    </row>
    <row r="8" spans="1:9">
      <c r="A8" s="174"/>
      <c r="B8" s="174"/>
      <c r="C8" s="174"/>
      <c r="D8" s="174"/>
      <c r="E8" s="174"/>
    </row>
    <row r="9" spans="1:9">
      <c r="A9" s="371"/>
      <c r="B9" s="174"/>
      <c r="C9" s="174"/>
      <c r="D9" s="174"/>
      <c r="E9" s="373"/>
    </row>
    <row r="10" spans="1:9" ht="49.5" customHeight="1">
      <c r="A10" s="371"/>
      <c r="B10" s="174"/>
      <c r="C10" s="378" t="s">
        <v>94</v>
      </c>
      <c r="D10" s="378" t="s">
        <v>93</v>
      </c>
      <c r="E10" s="373"/>
    </row>
    <row r="11" spans="1:9" ht="15.75" thickBot="1">
      <c r="A11" s="375"/>
      <c r="B11" s="376"/>
      <c r="C11" s="376"/>
      <c r="D11" s="376"/>
      <c r="E11" s="377"/>
    </row>
    <row r="16" spans="1:9">
      <c r="F16" s="129"/>
    </row>
  </sheetData>
  <mergeCells count="1">
    <mergeCell ref="A2:E2"/>
  </mergeCells>
  <phoneticPr fontId="32" type="noConversion"/>
  <pageMargins left="0.7" right="0.7" top="0.78740157499999996" bottom="0.78740157499999996" header="0.3" footer="0.3"/>
  <pageSetup paperSize="9" scale="84" orientation="landscape" horizontalDpi="4294967293"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tabSelected="1" zoomScale="55" zoomScaleNormal="55" zoomScalePageLayoutView="93" workbookViewId="0">
      <selection activeCell="S19" sqref="B11:S19"/>
    </sheetView>
  </sheetViews>
  <sheetFormatPr baseColWidth="10" defaultColWidth="10.85546875" defaultRowHeight="15"/>
  <cols>
    <col min="1" max="1" width="3.140625" style="37" customWidth="1"/>
    <col min="2" max="2" width="4.140625" style="37" bestFit="1" customWidth="1"/>
    <col min="3" max="3" width="31.140625"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22"/>
      <c r="B1" s="340"/>
      <c r="C1" s="341"/>
      <c r="D1" s="341"/>
      <c r="E1" s="341"/>
      <c r="F1" s="341"/>
      <c r="G1" s="341"/>
      <c r="H1" s="341"/>
      <c r="I1" s="341"/>
      <c r="J1" s="341"/>
      <c r="K1" s="341"/>
      <c r="L1" s="341"/>
      <c r="M1" s="341"/>
      <c r="N1" s="341"/>
      <c r="O1" s="341"/>
      <c r="P1" s="341"/>
      <c r="Q1" s="341"/>
      <c r="R1" s="341"/>
      <c r="S1" s="341"/>
      <c r="T1" s="342"/>
      <c r="U1"/>
      <c r="V1" s="84" t="s">
        <v>83</v>
      </c>
      <c r="W1" s="85"/>
      <c r="X1" s="85"/>
      <c r="Y1" s="85"/>
      <c r="Z1" s="85"/>
      <c r="AA1" s="85"/>
      <c r="AB1" s="85"/>
      <c r="AC1" s="85"/>
    </row>
    <row r="2" spans="1:29" ht="15" customHeight="1">
      <c r="A2" s="298"/>
      <c r="B2" s="298"/>
      <c r="C2" s="324"/>
      <c r="D2" s="325"/>
      <c r="E2" s="325"/>
      <c r="F2" s="325"/>
      <c r="G2" s="298"/>
      <c r="H2" s="298"/>
      <c r="I2" s="298"/>
      <c r="J2" s="298"/>
      <c r="K2" s="298"/>
      <c r="L2" s="298"/>
      <c r="M2" s="298"/>
      <c r="N2" s="298"/>
      <c r="O2" s="298"/>
      <c r="P2" s="298"/>
      <c r="Q2" s="298"/>
      <c r="R2" s="298"/>
      <c r="S2" s="298"/>
      <c r="T2" s="343"/>
      <c r="V2" s="206" t="s">
        <v>63</v>
      </c>
      <c r="W2" s="173"/>
      <c r="X2" s="173"/>
      <c r="Y2" s="173"/>
      <c r="Z2" s="173"/>
      <c r="AA2" s="173"/>
      <c r="AB2" s="173"/>
      <c r="AC2" s="173"/>
    </row>
    <row r="3" spans="1:29" ht="15" customHeight="1">
      <c r="A3" s="298"/>
      <c r="B3" s="298"/>
      <c r="C3" s="344" t="s">
        <v>0</v>
      </c>
      <c r="D3" s="345" t="str">
        <f>Steckbrief!D3</f>
        <v>Anbindung von Fremdmaschinen in das Uhlmann SCADA System</v>
      </c>
      <c r="E3" s="346"/>
      <c r="F3" s="594" t="s">
        <v>3</v>
      </c>
      <c r="G3" s="592" t="str">
        <f>Steckbrief!D10</f>
        <v>Herr Janzen (Automatisierung)</v>
      </c>
      <c r="H3" s="593"/>
      <c r="I3" s="593"/>
      <c r="J3" s="593"/>
      <c r="K3" s="593"/>
      <c r="L3" s="593"/>
      <c r="M3" s="593"/>
      <c r="N3" s="593"/>
      <c r="O3" s="593"/>
      <c r="P3" s="593"/>
      <c r="Q3" s="300"/>
      <c r="R3" s="300"/>
      <c r="S3" s="300"/>
      <c r="T3" s="347"/>
      <c r="V3" s="172"/>
      <c r="W3" s="173"/>
      <c r="X3" s="173"/>
      <c r="Y3" s="173"/>
      <c r="Z3" s="173"/>
      <c r="AA3" s="173"/>
      <c r="AB3" s="173"/>
      <c r="AC3" s="173"/>
    </row>
    <row r="4" spans="1:29" ht="15" customHeight="1">
      <c r="A4" s="298"/>
      <c r="B4" s="298"/>
      <c r="C4" s="344" t="s">
        <v>64</v>
      </c>
      <c r="D4" s="345" t="str">
        <f>Steckbrief!D4</f>
        <v>Pharmazeutischer Konzern spezialisiert auf Insulin</v>
      </c>
      <c r="E4" s="346"/>
      <c r="F4" s="594"/>
      <c r="G4" s="592" t="str">
        <f>Steckbrief!D11</f>
        <v>Herr Eckert (Uhlmann Maschinen)</v>
      </c>
      <c r="H4" s="593"/>
      <c r="I4" s="593"/>
      <c r="J4" s="593"/>
      <c r="K4" s="593"/>
      <c r="L4" s="593"/>
      <c r="M4" s="593"/>
      <c r="N4" s="593"/>
      <c r="O4" s="593"/>
      <c r="P4" s="593"/>
      <c r="Q4" s="300"/>
      <c r="R4" s="300"/>
      <c r="S4" s="300"/>
      <c r="T4" s="347"/>
      <c r="V4" s="394" t="s">
        <v>11</v>
      </c>
      <c r="W4" s="603" t="s">
        <v>44</v>
      </c>
      <c r="X4" s="604"/>
      <c r="Y4" s="605"/>
      <c r="Z4" s="605"/>
      <c r="AA4" s="605"/>
      <c r="AB4" s="605"/>
      <c r="AC4" s="606"/>
    </row>
    <row r="5" spans="1:29" ht="15" customHeight="1">
      <c r="A5" s="298"/>
      <c r="B5" s="298"/>
      <c r="C5" s="344" t="s">
        <v>75</v>
      </c>
      <c r="D5" s="345" t="str">
        <f>Steckbrief!D5</f>
        <v>503703186</v>
      </c>
      <c r="E5" s="346"/>
      <c r="F5" s="594"/>
      <c r="G5" s="592" t="str">
        <f>Steckbrief!D12</f>
        <v>Herr Oliver (Pester Maschinen)</v>
      </c>
      <c r="H5" s="593"/>
      <c r="I5" s="593"/>
      <c r="J5" s="593"/>
      <c r="K5" s="593"/>
      <c r="L5" s="593"/>
      <c r="M5" s="593"/>
      <c r="N5" s="593"/>
      <c r="O5" s="593"/>
      <c r="P5" s="593"/>
      <c r="Q5" s="300"/>
      <c r="R5" s="300"/>
      <c r="S5" s="300"/>
      <c r="T5" s="347"/>
      <c r="V5" s="42">
        <v>1</v>
      </c>
      <c r="W5" s="607">
        <f>Steckbrief!C49</f>
        <v>0</v>
      </c>
      <c r="X5" s="569"/>
      <c r="Y5" s="608"/>
      <c r="Z5" s="608"/>
      <c r="AA5" s="608"/>
      <c r="AB5" s="608"/>
      <c r="AC5" s="609"/>
    </row>
    <row r="6" spans="1:29" ht="21.6" customHeight="1">
      <c r="A6" s="298"/>
      <c r="B6" s="298"/>
      <c r="C6" s="344" t="s">
        <v>65</v>
      </c>
      <c r="D6" s="345" t="str">
        <f>Steckbrief!D6</f>
        <v>Herr Merk</v>
      </c>
      <c r="E6" s="346"/>
      <c r="F6" s="594"/>
      <c r="G6" s="592">
        <f>Steckbrief!D13</f>
        <v>0</v>
      </c>
      <c r="H6" s="593"/>
      <c r="I6" s="593"/>
      <c r="J6" s="593"/>
      <c r="K6" s="593"/>
      <c r="L6" s="593"/>
      <c r="M6" s="593"/>
      <c r="N6" s="593"/>
      <c r="O6" s="593"/>
      <c r="P6" s="593"/>
      <c r="Q6" s="300"/>
      <c r="R6" s="300"/>
      <c r="S6" s="300"/>
      <c r="T6" s="347"/>
      <c r="V6" s="42">
        <v>2</v>
      </c>
      <c r="W6" s="607">
        <f>Steckbrief!C50</f>
        <v>0</v>
      </c>
      <c r="X6" s="569"/>
      <c r="Y6" s="608"/>
      <c r="Z6" s="608"/>
      <c r="AA6" s="608"/>
      <c r="AB6" s="608"/>
      <c r="AC6" s="609"/>
    </row>
    <row r="7" spans="1:29" ht="15" customHeight="1">
      <c r="A7" s="298"/>
      <c r="B7" s="298"/>
      <c r="C7" s="344" t="s">
        <v>20</v>
      </c>
      <c r="D7" s="345" t="str">
        <f>Steckbrief!D7</f>
        <v>Herr Braun</v>
      </c>
      <c r="E7" s="346"/>
      <c r="F7" s="594"/>
      <c r="G7" s="592">
        <f>Steckbrief!D14</f>
        <v>0</v>
      </c>
      <c r="H7" s="593"/>
      <c r="I7" s="593"/>
      <c r="J7" s="593"/>
      <c r="K7" s="593"/>
      <c r="L7" s="593"/>
      <c r="M7" s="593"/>
      <c r="N7" s="593"/>
      <c r="O7" s="593"/>
      <c r="P7" s="593"/>
      <c r="Q7" s="300"/>
      <c r="R7" s="300"/>
      <c r="S7" s="300"/>
      <c r="T7" s="347"/>
      <c r="V7" s="42">
        <v>3</v>
      </c>
      <c r="W7" s="607">
        <f>Steckbrief!C51</f>
        <v>0</v>
      </c>
      <c r="X7" s="569"/>
      <c r="Y7" s="608"/>
      <c r="Z7" s="608"/>
      <c r="AA7" s="608"/>
      <c r="AB7" s="608"/>
      <c r="AC7" s="609"/>
    </row>
    <row r="8" spans="1:29" ht="15" customHeight="1">
      <c r="A8" s="298"/>
      <c r="B8" s="298"/>
      <c r="C8" s="344" t="s">
        <v>66</v>
      </c>
      <c r="D8" s="345" t="str">
        <f>Steckbrief!D8</f>
        <v xml:space="preserve">Herr Eckert </v>
      </c>
      <c r="E8" s="346"/>
      <c r="F8" s="346"/>
      <c r="G8" s="348"/>
      <c r="H8" s="348"/>
      <c r="I8" s="348"/>
      <c r="J8" s="348"/>
      <c r="K8" s="348"/>
      <c r="L8" s="348"/>
      <c r="M8" s="348"/>
      <c r="N8" s="348"/>
      <c r="O8" s="348"/>
      <c r="P8" s="348"/>
      <c r="Q8" s="348"/>
      <c r="R8" s="300"/>
      <c r="S8" s="300"/>
      <c r="T8" s="347"/>
      <c r="V8" s="42">
        <v>4</v>
      </c>
      <c r="W8" s="607">
        <f>Steckbrief!C52</f>
        <v>0</v>
      </c>
      <c r="X8" s="569"/>
      <c r="Y8" s="608"/>
      <c r="Z8" s="608"/>
      <c r="AA8" s="608"/>
      <c r="AB8" s="608"/>
      <c r="AC8" s="609"/>
    </row>
    <row r="9" spans="1:29" ht="15" customHeight="1" thickBot="1">
      <c r="A9" s="298"/>
      <c r="B9" s="298"/>
      <c r="C9" s="349" t="s">
        <v>2</v>
      </c>
      <c r="D9" s="350" t="s">
        <v>136</v>
      </c>
      <c r="E9" s="351"/>
      <c r="F9" s="351"/>
      <c r="G9" s="348"/>
      <c r="H9" s="348"/>
      <c r="I9" s="348"/>
      <c r="J9" s="348"/>
      <c r="K9" s="348"/>
      <c r="L9" s="348"/>
      <c r="M9" s="348"/>
      <c r="N9" s="348"/>
      <c r="O9" s="348"/>
      <c r="P9" s="348"/>
      <c r="Q9" s="348"/>
      <c r="R9" s="300"/>
      <c r="S9" s="300"/>
      <c r="T9" s="347"/>
      <c r="V9" s="42">
        <v>5</v>
      </c>
      <c r="W9" s="607">
        <f>Steckbrief!C53</f>
        <v>0</v>
      </c>
      <c r="X9" s="569"/>
      <c r="Y9" s="608"/>
      <c r="Z9" s="608"/>
      <c r="AA9" s="608"/>
      <c r="AB9" s="608"/>
      <c r="AC9" s="609"/>
    </row>
    <row r="10" spans="1:29" ht="15" customHeight="1">
      <c r="A10" s="352"/>
      <c r="B10" s="353"/>
      <c r="C10" s="354"/>
      <c r="D10" s="599"/>
      <c r="E10" s="599"/>
      <c r="F10" s="355"/>
      <c r="G10" s="356"/>
      <c r="H10" s="356"/>
      <c r="I10" s="356"/>
      <c r="J10" s="356"/>
      <c r="K10" s="356"/>
      <c r="L10" s="356"/>
      <c r="M10" s="356"/>
      <c r="N10" s="356"/>
      <c r="O10" s="356"/>
      <c r="P10" s="356"/>
      <c r="Q10" s="357"/>
      <c r="R10" s="358"/>
      <c r="S10" s="298"/>
      <c r="T10" s="343"/>
      <c r="V10" s="42">
        <v>6</v>
      </c>
      <c r="W10" s="607">
        <f>Steckbrief!C54</f>
        <v>0</v>
      </c>
      <c r="X10" s="569"/>
      <c r="Y10" s="608"/>
      <c r="Z10" s="608"/>
      <c r="AA10" s="608"/>
      <c r="AB10" s="608"/>
      <c r="AC10" s="609"/>
    </row>
    <row r="11" spans="1:29" ht="66.95" customHeight="1">
      <c r="A11" s="359"/>
      <c r="B11" s="135" t="s">
        <v>11</v>
      </c>
      <c r="C11" s="135" t="s">
        <v>44</v>
      </c>
      <c r="D11" s="600" t="s">
        <v>78</v>
      </c>
      <c r="E11" s="601"/>
      <c r="F11" s="136" t="s">
        <v>70</v>
      </c>
      <c r="G11" s="602" t="s">
        <v>127</v>
      </c>
      <c r="H11" s="590"/>
      <c r="I11" s="590"/>
      <c r="J11" s="590"/>
      <c r="K11" s="589" t="s">
        <v>126</v>
      </c>
      <c r="L11" s="590"/>
      <c r="M11" s="590"/>
      <c r="N11" s="590"/>
      <c r="O11" s="590"/>
      <c r="P11" s="591"/>
      <c r="Q11" s="361"/>
      <c r="R11" s="143" t="s">
        <v>26</v>
      </c>
      <c r="S11" s="135" t="s">
        <v>22</v>
      </c>
      <c r="T11" s="343"/>
    </row>
    <row r="12" spans="1:29" ht="49.5" customHeight="1">
      <c r="A12" s="359"/>
      <c r="B12" s="395">
        <v>1</v>
      </c>
      <c r="C12" s="137" t="s">
        <v>337</v>
      </c>
      <c r="D12" s="595">
        <v>1</v>
      </c>
      <c r="E12" s="596"/>
      <c r="F12" s="138">
        <v>8</v>
      </c>
      <c r="G12" s="597" t="s">
        <v>338</v>
      </c>
      <c r="H12" s="598"/>
      <c r="I12" s="598"/>
      <c r="J12" s="598"/>
      <c r="K12" s="610" t="s">
        <v>339</v>
      </c>
      <c r="L12" s="611"/>
      <c r="M12" s="611"/>
      <c r="N12" s="611"/>
      <c r="O12" s="611"/>
      <c r="P12" s="611"/>
      <c r="Q12" s="361"/>
      <c r="R12" s="144" t="s">
        <v>278</v>
      </c>
      <c r="S12" s="139"/>
      <c r="T12" s="343"/>
    </row>
    <row r="13" spans="1:29" ht="46.5" customHeight="1">
      <c r="A13" s="359"/>
      <c r="B13" s="395">
        <v>2</v>
      </c>
      <c r="C13" s="137" t="s">
        <v>340</v>
      </c>
      <c r="D13" s="595">
        <v>1</v>
      </c>
      <c r="E13" s="596"/>
      <c r="F13" s="138">
        <v>1</v>
      </c>
      <c r="G13" s="597" t="s">
        <v>341</v>
      </c>
      <c r="H13" s="598"/>
      <c r="I13" s="598"/>
      <c r="J13" s="598"/>
      <c r="K13" s="610" t="s">
        <v>342</v>
      </c>
      <c r="L13" s="611"/>
      <c r="M13" s="611"/>
      <c r="N13" s="611"/>
      <c r="O13" s="611"/>
      <c r="P13" s="611"/>
      <c r="Q13" s="361"/>
      <c r="R13" s="144" t="s">
        <v>278</v>
      </c>
      <c r="S13" s="140"/>
      <c r="T13" s="343"/>
    </row>
    <row r="14" spans="1:29" ht="51" customHeight="1">
      <c r="A14" s="359"/>
      <c r="B14" s="395">
        <v>3</v>
      </c>
      <c r="C14" s="137" t="s">
        <v>343</v>
      </c>
      <c r="D14" s="595">
        <v>1</v>
      </c>
      <c r="E14" s="596"/>
      <c r="F14" s="138">
        <v>10</v>
      </c>
      <c r="G14" s="597" t="s">
        <v>344</v>
      </c>
      <c r="H14" s="598"/>
      <c r="I14" s="598"/>
      <c r="J14" s="598"/>
      <c r="K14" s="610" t="s">
        <v>345</v>
      </c>
      <c r="L14" s="611"/>
      <c r="M14" s="611"/>
      <c r="N14" s="611"/>
      <c r="O14" s="611"/>
      <c r="P14" s="611"/>
      <c r="Q14" s="361"/>
      <c r="R14" s="144" t="s">
        <v>278</v>
      </c>
      <c r="S14" s="140"/>
      <c r="T14" s="343"/>
    </row>
    <row r="15" spans="1:29" ht="51" customHeight="1">
      <c r="A15" s="359"/>
      <c r="B15" s="395">
        <v>4</v>
      </c>
      <c r="C15" s="137" t="s">
        <v>346</v>
      </c>
      <c r="D15" s="141">
        <v>5</v>
      </c>
      <c r="E15" s="142"/>
      <c r="F15" s="138">
        <v>10</v>
      </c>
      <c r="G15" s="597" t="s">
        <v>347</v>
      </c>
      <c r="H15" s="598"/>
      <c r="I15" s="598"/>
      <c r="J15" s="598"/>
      <c r="K15" s="610" t="s">
        <v>352</v>
      </c>
      <c r="L15" s="611"/>
      <c r="M15" s="611"/>
      <c r="N15" s="611"/>
      <c r="O15" s="611"/>
      <c r="P15" s="611"/>
      <c r="Q15" s="361"/>
      <c r="R15" s="144" t="s">
        <v>283</v>
      </c>
      <c r="S15" s="139">
        <v>42714</v>
      </c>
      <c r="T15" s="343"/>
    </row>
    <row r="16" spans="1:29" ht="33" customHeight="1">
      <c r="A16" s="359"/>
      <c r="B16" s="395">
        <v>5</v>
      </c>
      <c r="C16" s="137" t="s">
        <v>348</v>
      </c>
      <c r="D16" s="141">
        <v>1</v>
      </c>
      <c r="E16" s="142"/>
      <c r="F16" s="138">
        <v>1</v>
      </c>
      <c r="G16" s="597" t="s">
        <v>349</v>
      </c>
      <c r="H16" s="598"/>
      <c r="I16" s="598"/>
      <c r="J16" s="598"/>
      <c r="K16" s="610" t="s">
        <v>350</v>
      </c>
      <c r="L16" s="611"/>
      <c r="M16" s="611"/>
      <c r="N16" s="611"/>
      <c r="O16" s="611"/>
      <c r="P16" s="611"/>
      <c r="Q16" s="361"/>
      <c r="R16" s="144" t="s">
        <v>278</v>
      </c>
      <c r="S16" s="139">
        <v>42716</v>
      </c>
      <c r="T16" s="343"/>
    </row>
    <row r="17" spans="1:20" ht="58.5" customHeight="1">
      <c r="A17" s="359"/>
      <c r="B17" s="395">
        <v>6</v>
      </c>
      <c r="C17" s="137" t="s">
        <v>351</v>
      </c>
      <c r="D17" s="141">
        <v>1</v>
      </c>
      <c r="E17" s="142"/>
      <c r="F17" s="138">
        <v>10</v>
      </c>
      <c r="G17" s="597" t="s">
        <v>353</v>
      </c>
      <c r="H17" s="598"/>
      <c r="I17" s="598"/>
      <c r="J17" s="598"/>
      <c r="K17" s="610" t="s">
        <v>354</v>
      </c>
      <c r="L17" s="611"/>
      <c r="M17" s="611"/>
      <c r="N17" s="611"/>
      <c r="O17" s="611"/>
      <c r="P17" s="611"/>
      <c r="Q17" s="361"/>
      <c r="R17" s="144" t="s">
        <v>283</v>
      </c>
      <c r="S17" s="140"/>
      <c r="T17" s="343"/>
    </row>
    <row r="18" spans="1:20" ht="38.25" customHeight="1">
      <c r="A18" s="359"/>
      <c r="B18" s="395">
        <v>7</v>
      </c>
      <c r="C18" s="137" t="s">
        <v>355</v>
      </c>
      <c r="D18" s="141">
        <v>3</v>
      </c>
      <c r="E18" s="142"/>
      <c r="F18" s="138">
        <v>3</v>
      </c>
      <c r="G18" s="597" t="s">
        <v>357</v>
      </c>
      <c r="H18" s="598"/>
      <c r="I18" s="598"/>
      <c r="J18" s="598"/>
      <c r="K18" s="610" t="s">
        <v>359</v>
      </c>
      <c r="L18" s="611"/>
      <c r="M18" s="611"/>
      <c r="N18" s="611"/>
      <c r="O18" s="611"/>
      <c r="P18" s="611"/>
      <c r="Q18" s="361"/>
      <c r="R18" s="144" t="s">
        <v>278</v>
      </c>
      <c r="S18" s="139">
        <v>42715</v>
      </c>
      <c r="T18" s="343"/>
    </row>
    <row r="19" spans="1:20" ht="35.25" customHeight="1">
      <c r="A19" s="359"/>
      <c r="B19" s="395">
        <v>8</v>
      </c>
      <c r="C19" s="137" t="s">
        <v>356</v>
      </c>
      <c r="D19" s="595">
        <v>3</v>
      </c>
      <c r="E19" s="596"/>
      <c r="F19" s="138">
        <v>3</v>
      </c>
      <c r="G19" s="597" t="s">
        <v>358</v>
      </c>
      <c r="H19" s="598"/>
      <c r="I19" s="598"/>
      <c r="J19" s="598"/>
      <c r="K19" s="610" t="s">
        <v>359</v>
      </c>
      <c r="L19" s="611"/>
      <c r="M19" s="611"/>
      <c r="N19" s="611"/>
      <c r="O19" s="611"/>
      <c r="P19" s="611"/>
      <c r="Q19" s="361"/>
      <c r="R19" s="144" t="s">
        <v>278</v>
      </c>
      <c r="S19" s="139">
        <v>42715</v>
      </c>
      <c r="T19" s="343"/>
    </row>
    <row r="20" spans="1:20" ht="24.95" customHeight="1">
      <c r="A20" s="359"/>
      <c r="B20" s="395">
        <v>9</v>
      </c>
      <c r="C20" s="137"/>
      <c r="D20" s="595"/>
      <c r="E20" s="596"/>
      <c r="F20" s="138"/>
      <c r="G20" s="597"/>
      <c r="H20" s="598"/>
      <c r="I20" s="598"/>
      <c r="J20" s="598"/>
      <c r="K20" s="610"/>
      <c r="L20" s="611"/>
      <c r="M20" s="611"/>
      <c r="N20" s="611"/>
      <c r="O20" s="611"/>
      <c r="P20" s="611"/>
      <c r="Q20" s="361"/>
      <c r="R20" s="144"/>
      <c r="S20" s="140"/>
      <c r="T20" s="343"/>
    </row>
    <row r="21" spans="1:20" ht="24.95" customHeight="1">
      <c r="A21" s="359"/>
      <c r="B21" s="395">
        <v>10</v>
      </c>
      <c r="C21" s="137"/>
      <c r="D21" s="595"/>
      <c r="E21" s="596"/>
      <c r="F21" s="138"/>
      <c r="G21" s="597"/>
      <c r="H21" s="598"/>
      <c r="I21" s="598"/>
      <c r="J21" s="598"/>
      <c r="K21" s="610"/>
      <c r="L21" s="611"/>
      <c r="M21" s="611"/>
      <c r="N21" s="611"/>
      <c r="O21" s="611"/>
      <c r="P21" s="611"/>
      <c r="Q21" s="361"/>
      <c r="R21" s="144"/>
      <c r="S21" s="140"/>
      <c r="T21" s="343"/>
    </row>
    <row r="22" spans="1:20" ht="24.95" customHeight="1">
      <c r="A22" s="359"/>
      <c r="B22" s="395">
        <v>11</v>
      </c>
      <c r="C22" s="137"/>
      <c r="D22" s="595"/>
      <c r="E22" s="596"/>
      <c r="F22" s="138"/>
      <c r="G22" s="597"/>
      <c r="H22" s="598"/>
      <c r="I22" s="598"/>
      <c r="J22" s="598"/>
      <c r="K22" s="610"/>
      <c r="L22" s="611"/>
      <c r="M22" s="611"/>
      <c r="N22" s="611"/>
      <c r="O22" s="611"/>
      <c r="P22" s="611"/>
      <c r="Q22" s="361"/>
      <c r="R22" s="144"/>
      <c r="S22" s="140"/>
      <c r="T22" s="343"/>
    </row>
    <row r="23" spans="1:20" ht="15.75" thickBot="1">
      <c r="A23" s="360"/>
      <c r="B23" s="363"/>
      <c r="C23" s="363"/>
      <c r="D23" s="363"/>
      <c r="E23" s="364"/>
      <c r="F23" s="364"/>
      <c r="G23" s="363"/>
      <c r="H23" s="363"/>
      <c r="I23" s="363"/>
      <c r="J23" s="363"/>
      <c r="K23" s="363"/>
      <c r="L23" s="363"/>
      <c r="M23" s="363"/>
      <c r="N23" s="363"/>
      <c r="O23" s="363"/>
      <c r="P23" s="363"/>
      <c r="Q23" s="362"/>
      <c r="R23" s="298"/>
      <c r="S23" s="298"/>
      <c r="T23" s="343"/>
    </row>
    <row r="24" spans="1:20" ht="39.950000000000003" customHeight="1">
      <c r="A24" s="298"/>
      <c r="B24" s="298"/>
      <c r="C24" s="298"/>
      <c r="D24" s="365" t="s">
        <v>97</v>
      </c>
      <c r="E24" s="366"/>
      <c r="F24" s="317">
        <v>10</v>
      </c>
      <c r="G24" s="132"/>
      <c r="H24" s="133"/>
      <c r="I24" s="133"/>
      <c r="J24" s="133"/>
      <c r="K24" s="133"/>
      <c r="L24" s="133"/>
      <c r="M24" s="133"/>
      <c r="N24" s="133"/>
      <c r="O24" s="133"/>
      <c r="P24" s="134"/>
      <c r="Q24" s="300"/>
      <c r="R24" s="298"/>
      <c r="S24" s="298"/>
      <c r="T24" s="343"/>
    </row>
    <row r="25" spans="1:20" ht="39.950000000000003" customHeight="1">
      <c r="A25" s="298"/>
      <c r="B25" s="298"/>
      <c r="C25" s="298"/>
      <c r="D25" s="298"/>
      <c r="E25" s="367"/>
      <c r="F25" s="317">
        <v>9</v>
      </c>
      <c r="G25" s="94"/>
      <c r="H25" s="95"/>
      <c r="I25" s="95"/>
      <c r="J25" s="95"/>
      <c r="K25" s="95"/>
      <c r="L25" s="95"/>
      <c r="M25" s="95"/>
      <c r="N25" s="95"/>
      <c r="O25" s="95"/>
      <c r="P25" s="96"/>
      <c r="Q25" s="300"/>
      <c r="R25" s="298"/>
      <c r="S25" s="298"/>
      <c r="T25" s="343"/>
    </row>
    <row r="26" spans="1:20" ht="39.950000000000003" customHeight="1">
      <c r="A26" s="298"/>
      <c r="B26" s="298"/>
      <c r="C26" s="298"/>
      <c r="D26" s="298"/>
      <c r="E26" s="367"/>
      <c r="F26" s="317">
        <v>8</v>
      </c>
      <c r="G26" s="97"/>
      <c r="H26" s="98"/>
      <c r="I26" s="98"/>
      <c r="J26" s="98"/>
      <c r="K26" s="98"/>
      <c r="L26" s="98"/>
      <c r="M26" s="98"/>
      <c r="N26" s="98"/>
      <c r="O26" s="98"/>
      <c r="P26" s="99"/>
      <c r="Q26" s="300"/>
      <c r="R26" s="298"/>
      <c r="S26" s="298"/>
      <c r="T26" s="343"/>
    </row>
    <row r="27" spans="1:20" ht="39.950000000000003" customHeight="1">
      <c r="A27" s="359"/>
      <c r="B27" s="298"/>
      <c r="C27" s="298"/>
      <c r="D27" s="298"/>
      <c r="E27" s="367"/>
      <c r="F27" s="317">
        <v>7</v>
      </c>
      <c r="G27" s="97"/>
      <c r="H27" s="98"/>
      <c r="I27" s="98"/>
      <c r="J27" s="98"/>
      <c r="K27" s="98"/>
      <c r="L27" s="98"/>
      <c r="M27" s="98"/>
      <c r="N27" s="98"/>
      <c r="O27" s="98"/>
      <c r="P27" s="99"/>
      <c r="Q27" s="300"/>
      <c r="R27" s="298"/>
      <c r="S27" s="298"/>
      <c r="T27" s="343"/>
    </row>
    <row r="28" spans="1:20" ht="39.950000000000003" customHeight="1">
      <c r="A28" s="359"/>
      <c r="B28" s="319"/>
      <c r="C28" s="319"/>
      <c r="D28" s="319"/>
      <c r="E28" s="318"/>
      <c r="F28" s="317">
        <v>6</v>
      </c>
      <c r="G28" s="97"/>
      <c r="H28" s="98"/>
      <c r="I28" s="98"/>
      <c r="J28" s="98"/>
      <c r="K28" s="98"/>
      <c r="L28" s="98"/>
      <c r="M28" s="98"/>
      <c r="N28" s="98"/>
      <c r="O28" s="98"/>
      <c r="P28" s="99"/>
      <c r="Q28" s="300"/>
      <c r="R28" s="319"/>
      <c r="S28" s="319"/>
      <c r="T28" s="343"/>
    </row>
    <row r="29" spans="1:20" ht="39.950000000000003" customHeight="1">
      <c r="A29" s="359"/>
      <c r="B29" s="319"/>
      <c r="C29" s="319"/>
      <c r="D29" s="319"/>
      <c r="E29" s="318"/>
      <c r="F29" s="317">
        <v>5</v>
      </c>
      <c r="G29" s="97"/>
      <c r="H29" s="98"/>
      <c r="I29" s="98"/>
      <c r="J29" s="98"/>
      <c r="K29" s="98"/>
      <c r="L29" s="98"/>
      <c r="M29" s="98"/>
      <c r="N29" s="98"/>
      <c r="O29" s="98"/>
      <c r="P29" s="99"/>
      <c r="Q29" s="300"/>
      <c r="R29" s="319"/>
      <c r="S29" s="319"/>
      <c r="T29" s="343"/>
    </row>
    <row r="30" spans="1:20" ht="39.950000000000003" customHeight="1">
      <c r="A30" s="359"/>
      <c r="B30" s="319"/>
      <c r="C30" s="319"/>
      <c r="D30" s="319"/>
      <c r="E30" s="318"/>
      <c r="F30" s="317">
        <v>4</v>
      </c>
      <c r="G30" s="97"/>
      <c r="H30" s="98"/>
      <c r="I30" s="98"/>
      <c r="J30" s="98"/>
      <c r="K30" s="98"/>
      <c r="L30" s="98"/>
      <c r="M30" s="98"/>
      <c r="N30" s="98"/>
      <c r="O30" s="98"/>
      <c r="P30" s="99"/>
      <c r="Q30" s="300"/>
      <c r="R30" s="319"/>
      <c r="S30" s="319"/>
      <c r="T30" s="343"/>
    </row>
    <row r="31" spans="1:20" ht="39.950000000000003" customHeight="1">
      <c r="A31" s="359"/>
      <c r="B31" s="319"/>
      <c r="C31" s="319"/>
      <c r="D31" s="319"/>
      <c r="E31" s="318"/>
      <c r="F31" s="317">
        <v>3</v>
      </c>
      <c r="G31" s="97"/>
      <c r="H31" s="98"/>
      <c r="I31" s="98"/>
      <c r="J31" s="98"/>
      <c r="K31" s="98"/>
      <c r="L31" s="98"/>
      <c r="M31" s="98"/>
      <c r="N31" s="98"/>
      <c r="O31" s="98"/>
      <c r="P31" s="99"/>
      <c r="Q31" s="300"/>
      <c r="R31" s="319"/>
      <c r="S31" s="319"/>
      <c r="T31" s="343"/>
    </row>
    <row r="32" spans="1:20" ht="39.950000000000003" customHeight="1">
      <c r="A32" s="359"/>
      <c r="B32" s="319"/>
      <c r="C32" s="319"/>
      <c r="D32" s="319"/>
      <c r="E32" s="318"/>
      <c r="F32" s="317">
        <v>2</v>
      </c>
      <c r="G32" s="97"/>
      <c r="H32" s="98"/>
      <c r="I32" s="98"/>
      <c r="J32" s="98"/>
      <c r="K32" s="98"/>
      <c r="L32" s="98"/>
      <c r="M32" s="98"/>
      <c r="N32" s="98"/>
      <c r="O32" s="98"/>
      <c r="P32" s="99"/>
      <c r="Q32" s="300"/>
      <c r="R32" s="319"/>
      <c r="S32" s="319"/>
      <c r="T32" s="343"/>
    </row>
    <row r="33" spans="1:20" ht="39.950000000000003" customHeight="1">
      <c r="A33" s="359"/>
      <c r="B33" s="319"/>
      <c r="C33" s="319"/>
      <c r="D33" s="319"/>
      <c r="E33" s="318"/>
      <c r="F33" s="317">
        <v>1</v>
      </c>
      <c r="G33" s="100"/>
      <c r="H33" s="101"/>
      <c r="I33" s="101"/>
      <c r="J33" s="101"/>
      <c r="K33" s="101"/>
      <c r="L33" s="101"/>
      <c r="M33" s="101"/>
      <c r="N33" s="101"/>
      <c r="O33" s="101"/>
      <c r="P33" s="102"/>
      <c r="Q33" s="300"/>
      <c r="R33" s="319"/>
      <c r="S33" s="319"/>
      <c r="T33" s="343"/>
    </row>
    <row r="34" spans="1:20" ht="20.100000000000001" customHeight="1">
      <c r="A34" s="359"/>
      <c r="B34" s="319"/>
      <c r="C34" s="319"/>
      <c r="D34" s="319"/>
      <c r="E34" s="318"/>
      <c r="F34" s="318"/>
      <c r="G34" s="317">
        <v>1</v>
      </c>
      <c r="H34" s="317">
        <v>2</v>
      </c>
      <c r="I34" s="317">
        <v>3</v>
      </c>
      <c r="J34" s="317">
        <v>4</v>
      </c>
      <c r="K34" s="317">
        <v>5</v>
      </c>
      <c r="L34" s="317">
        <v>6</v>
      </c>
      <c r="M34" s="317">
        <v>7</v>
      </c>
      <c r="N34" s="317">
        <v>8</v>
      </c>
      <c r="O34" s="317">
        <v>9</v>
      </c>
      <c r="P34" s="317">
        <v>10</v>
      </c>
      <c r="Q34" s="317"/>
      <c r="R34" s="368" t="s">
        <v>111</v>
      </c>
      <c r="S34" s="319"/>
      <c r="T34" s="343"/>
    </row>
    <row r="35" spans="1:20">
      <c r="A35" s="359"/>
      <c r="B35" s="319"/>
      <c r="C35" s="319"/>
      <c r="D35" s="319"/>
      <c r="E35" s="318"/>
      <c r="F35" s="318"/>
      <c r="G35" s="319"/>
      <c r="H35" s="319"/>
      <c r="I35" s="319"/>
      <c r="J35" s="319"/>
      <c r="K35" s="319"/>
      <c r="L35" s="319"/>
      <c r="M35" s="319"/>
      <c r="N35" s="319"/>
      <c r="O35" s="319"/>
      <c r="P35" s="319"/>
      <c r="Q35" s="319"/>
      <c r="R35" s="319"/>
      <c r="S35" s="319"/>
      <c r="T35" s="343"/>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28515625"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322"/>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8"/>
      <c r="B2" s="272"/>
      <c r="C2" s="272"/>
      <c r="D2" s="272"/>
      <c r="E2" s="272"/>
      <c r="F2" s="272"/>
      <c r="G2" s="272"/>
      <c r="H2" s="272"/>
      <c r="I2" s="272"/>
      <c r="J2" s="272"/>
      <c r="K2" s="272"/>
      <c r="L2" s="272"/>
      <c r="M2" s="272"/>
      <c r="N2" s="272"/>
      <c r="O2" s="272"/>
      <c r="P2" s="272"/>
      <c r="Q2" s="299"/>
      <c r="R2" s="272"/>
      <c r="S2" s="272"/>
      <c r="T2" s="272"/>
      <c r="U2" s="272"/>
      <c r="V2" s="272"/>
      <c r="W2" s="273"/>
      <c r="Y2" s="206" t="str">
        <f>Steckbrief!B56</f>
        <v xml:space="preserve">Risikoanalyse </v>
      </c>
      <c r="Z2" s="173"/>
      <c r="AA2" s="173"/>
      <c r="AB2" s="173"/>
      <c r="AC2" s="173"/>
      <c r="AD2" s="173"/>
      <c r="AE2" s="173"/>
      <c r="AF2" s="173"/>
    </row>
    <row r="3" spans="1:32" ht="15" customHeight="1">
      <c r="A3" s="298"/>
      <c r="B3" s="272"/>
      <c r="C3" s="274" t="s">
        <v>0</v>
      </c>
      <c r="D3" s="612" t="str">
        <f>Projektname</f>
        <v>Anbindung von Fremdmaschinen in das Uhlmann SCADA System</v>
      </c>
      <c r="E3" s="613"/>
      <c r="F3" s="613"/>
      <c r="G3" s="613"/>
      <c r="H3" s="271"/>
      <c r="I3" s="271"/>
      <c r="J3" s="271"/>
      <c r="K3" s="271"/>
      <c r="L3" s="271"/>
      <c r="M3" s="300"/>
      <c r="N3" s="566" t="s">
        <v>3</v>
      </c>
      <c r="O3" s="275" t="str">
        <f>Übersicht!D11</f>
        <v>Herr Janzen (Automatisierung)</v>
      </c>
      <c r="P3" s="300"/>
      <c r="Q3" s="301"/>
      <c r="R3" s="614"/>
      <c r="S3" s="614"/>
      <c r="T3" s="614"/>
      <c r="U3" s="272"/>
      <c r="V3" s="272"/>
      <c r="W3" s="273"/>
      <c r="Y3" s="172"/>
      <c r="Z3" s="173"/>
      <c r="AA3" s="173"/>
      <c r="AB3" s="173"/>
      <c r="AC3" s="173"/>
      <c r="AD3" s="173"/>
      <c r="AE3" s="173"/>
      <c r="AF3" s="173"/>
    </row>
    <row r="4" spans="1:32" ht="15" customHeight="1">
      <c r="A4" s="298"/>
      <c r="B4" s="272"/>
      <c r="C4" s="274" t="s">
        <v>64</v>
      </c>
      <c r="D4" s="612" t="str">
        <f>Übersicht!D4</f>
        <v>503703186</v>
      </c>
      <c r="E4" s="613"/>
      <c r="F4" s="613"/>
      <c r="G4" s="613"/>
      <c r="H4" s="271"/>
      <c r="I4" s="271"/>
      <c r="J4" s="271"/>
      <c r="K4" s="271"/>
      <c r="L4" s="271"/>
      <c r="M4" s="300"/>
      <c r="N4" s="567"/>
      <c r="O4" s="275" t="str">
        <f>Übersicht!D12</f>
        <v>Herr Eckert (Uhlmann Maschinen)</v>
      </c>
      <c r="P4" s="300"/>
      <c r="Q4" s="299"/>
      <c r="R4" s="272"/>
      <c r="S4" s="272"/>
      <c r="T4" s="272"/>
      <c r="U4" s="272"/>
      <c r="V4" s="272"/>
      <c r="W4" s="273"/>
      <c r="Y4" s="394" t="str">
        <f>Steckbrief!B58</f>
        <v>Nr.</v>
      </c>
      <c r="Z4" s="603" t="str">
        <f>Steckbrief!C58</f>
        <v>Risiko/Chance inkl. Beschreibung</v>
      </c>
      <c r="AA4" s="604">
        <f>Steckbrief!D58</f>
        <v>0</v>
      </c>
      <c r="AB4" s="604">
        <f>Steckbrief!E58</f>
        <v>0</v>
      </c>
      <c r="AC4" s="604"/>
      <c r="AD4" s="604"/>
      <c r="AE4" s="604"/>
      <c r="AF4" s="615"/>
    </row>
    <row r="5" spans="1:32" ht="15" customHeight="1">
      <c r="A5" s="298"/>
      <c r="B5" s="272"/>
      <c r="C5" s="274" t="s">
        <v>75</v>
      </c>
      <c r="D5" s="612" t="str">
        <f>Übersicht!D5</f>
        <v>Pharmazeutischer Konzern spezialisiert auf Insulin</v>
      </c>
      <c r="E5" s="613"/>
      <c r="F5" s="613"/>
      <c r="G5" s="613"/>
      <c r="H5" s="271"/>
      <c r="I5" s="271"/>
      <c r="J5" s="271"/>
      <c r="K5" s="271"/>
      <c r="L5" s="271"/>
      <c r="M5" s="300"/>
      <c r="N5" s="567"/>
      <c r="O5" s="275" t="str">
        <f>Übersicht!D13</f>
        <v>Herr Oliver (Pester Maschinen)</v>
      </c>
      <c r="P5" s="300"/>
      <c r="Q5" s="616"/>
      <c r="R5" s="614"/>
      <c r="S5" s="614"/>
      <c r="T5" s="614"/>
      <c r="U5" s="272"/>
      <c r="V5" s="272"/>
      <c r="W5" s="273"/>
      <c r="Y5" s="42">
        <f>Steckbrief!B59</f>
        <v>1</v>
      </c>
      <c r="Z5" s="607">
        <f>Steckbrief!C59</f>
        <v>0</v>
      </c>
      <c r="AA5" s="569">
        <f>Steckbrief!D59</f>
        <v>0</v>
      </c>
      <c r="AB5" s="569">
        <f>Steckbrief!E59</f>
        <v>0</v>
      </c>
      <c r="AC5" s="569"/>
      <c r="AD5" s="569"/>
      <c r="AE5" s="569"/>
      <c r="AF5" s="570"/>
    </row>
    <row r="6" spans="1:32" ht="15" customHeight="1">
      <c r="A6" s="298"/>
      <c r="B6" s="272"/>
      <c r="C6" s="274" t="s">
        <v>65</v>
      </c>
      <c r="D6" s="612" t="str">
        <f>Übersicht!D6</f>
        <v>503703186</v>
      </c>
      <c r="E6" s="613"/>
      <c r="F6" s="613"/>
      <c r="G6" s="613"/>
      <c r="H6" s="271"/>
      <c r="I6" s="271"/>
      <c r="J6" s="271"/>
      <c r="K6" s="271"/>
      <c r="L6" s="271"/>
      <c r="M6" s="300"/>
      <c r="N6" s="567"/>
      <c r="O6" s="275">
        <f>Übersicht!D14</f>
        <v>0</v>
      </c>
      <c r="P6" s="300"/>
      <c r="Q6" s="616"/>
      <c r="R6" s="614"/>
      <c r="S6" s="614"/>
      <c r="T6" s="614"/>
      <c r="U6" s="272"/>
      <c r="V6" s="272"/>
      <c r="W6" s="273"/>
      <c r="Y6" s="42">
        <f>Steckbrief!B60</f>
        <v>2</v>
      </c>
      <c r="Z6" s="607">
        <f>Steckbrief!C60</f>
        <v>0</v>
      </c>
      <c r="AA6" s="569">
        <f>Steckbrief!D60</f>
        <v>0</v>
      </c>
      <c r="AB6" s="569">
        <f>Steckbrief!E60</f>
        <v>0</v>
      </c>
      <c r="AC6" s="569"/>
      <c r="AD6" s="569"/>
      <c r="AE6" s="569"/>
      <c r="AF6" s="570"/>
    </row>
    <row r="7" spans="1:32" ht="15" customHeight="1">
      <c r="A7" s="298"/>
      <c r="B7" s="272"/>
      <c r="C7" s="274" t="s">
        <v>20</v>
      </c>
      <c r="D7" s="612" t="str">
        <f>Übersicht!D7</f>
        <v>Herr Merk</v>
      </c>
      <c r="E7" s="613"/>
      <c r="F7" s="613"/>
      <c r="G7" s="613"/>
      <c r="H7" s="271"/>
      <c r="I7" s="271"/>
      <c r="J7" s="271"/>
      <c r="K7" s="271"/>
      <c r="L7" s="271"/>
      <c r="M7" s="300"/>
      <c r="N7" s="568"/>
      <c r="O7" s="275">
        <f>Übersicht!D15</f>
        <v>0</v>
      </c>
      <c r="P7" s="300"/>
      <c r="Q7" s="616"/>
      <c r="R7" s="620"/>
      <c r="S7" s="620"/>
      <c r="T7" s="620"/>
      <c r="U7" s="272"/>
      <c r="V7" s="272"/>
      <c r="W7" s="273"/>
      <c r="Y7" s="42">
        <f>Steckbrief!B61</f>
        <v>3</v>
      </c>
      <c r="Z7" s="607">
        <f>Steckbrief!C61</f>
        <v>0</v>
      </c>
      <c r="AA7" s="569">
        <f>Steckbrief!D61</f>
        <v>0</v>
      </c>
      <c r="AB7" s="569">
        <f>Steckbrief!E61</f>
        <v>0</v>
      </c>
      <c r="AC7" s="569"/>
      <c r="AD7" s="569"/>
      <c r="AE7" s="569"/>
      <c r="AF7" s="570"/>
    </row>
    <row r="8" spans="1:32" ht="15" customHeight="1">
      <c r="A8" s="298"/>
      <c r="B8" s="272"/>
      <c r="C8" s="274" t="s">
        <v>66</v>
      </c>
      <c r="D8" s="612" t="str">
        <f>Übersicht!D8</f>
        <v>Herr Braun</v>
      </c>
      <c r="E8" s="613"/>
      <c r="F8" s="613"/>
      <c r="G8" s="613"/>
      <c r="H8" s="271"/>
      <c r="I8" s="271"/>
      <c r="J8" s="271"/>
      <c r="K8" s="271"/>
      <c r="L8" s="271"/>
      <c r="M8" s="300"/>
      <c r="N8" s="174"/>
      <c r="O8" s="174"/>
      <c r="P8" s="272"/>
      <c r="Q8" s="272"/>
      <c r="R8" s="272"/>
      <c r="S8" s="272"/>
      <c r="T8" s="272"/>
      <c r="U8" s="272"/>
      <c r="V8" s="272"/>
      <c r="W8" s="273"/>
      <c r="Y8" s="42">
        <f>Steckbrief!B62</f>
        <v>4</v>
      </c>
      <c r="Z8" s="607">
        <f>Steckbrief!C62</f>
        <v>0</v>
      </c>
      <c r="AA8" s="569">
        <f>Steckbrief!D62</f>
        <v>0</v>
      </c>
      <c r="AB8" s="569">
        <f>Steckbrief!E62</f>
        <v>0</v>
      </c>
      <c r="AC8" s="569"/>
      <c r="AD8" s="569"/>
      <c r="AE8" s="569"/>
      <c r="AF8" s="570"/>
    </row>
    <row r="9" spans="1:32" ht="15" customHeight="1" thickBot="1">
      <c r="A9" s="298"/>
      <c r="B9" s="272"/>
      <c r="C9" s="278" t="s">
        <v>2</v>
      </c>
      <c r="D9" s="612" t="str">
        <f>Übersicht!D9</f>
        <v xml:space="preserve">Herr Eckert </v>
      </c>
      <c r="E9" s="613"/>
      <c r="F9" s="613"/>
      <c r="G9" s="613"/>
      <c r="H9" s="302"/>
      <c r="I9" s="302"/>
      <c r="J9" s="302"/>
      <c r="K9" s="302"/>
      <c r="L9" s="302"/>
      <c r="M9" s="303"/>
      <c r="N9" s="174"/>
      <c r="O9" s="174"/>
      <c r="P9" s="272"/>
      <c r="Q9" s="272"/>
      <c r="R9" s="272"/>
      <c r="S9" s="272"/>
      <c r="T9" s="272"/>
      <c r="U9" s="272"/>
      <c r="V9" s="272"/>
      <c r="W9" s="273"/>
      <c r="Y9" s="42">
        <f>Steckbrief!B63</f>
        <v>5</v>
      </c>
      <c r="Z9" s="607">
        <f>Steckbrief!C63</f>
        <v>0</v>
      </c>
      <c r="AA9" s="569">
        <f>Steckbrief!D63</f>
        <v>0</v>
      </c>
      <c r="AB9" s="569">
        <f>Steckbrief!E63</f>
        <v>0</v>
      </c>
      <c r="AC9" s="569"/>
      <c r="AD9" s="569"/>
      <c r="AE9" s="569"/>
      <c r="AF9" s="570"/>
    </row>
    <row r="10" spans="1:32">
      <c r="A10" s="304"/>
      <c r="B10" s="305"/>
      <c r="C10" s="305"/>
      <c r="D10" s="306"/>
      <c r="E10" s="306"/>
      <c r="F10" s="306"/>
      <c r="G10" s="306"/>
      <c r="H10" s="306"/>
      <c r="I10" s="306"/>
      <c r="J10" s="306"/>
      <c r="K10" s="306"/>
      <c r="L10" s="306"/>
      <c r="M10" s="306"/>
      <c r="N10" s="307"/>
      <c r="O10" s="307"/>
      <c r="P10" s="305"/>
      <c r="Q10" s="305"/>
      <c r="R10" s="306"/>
      <c r="S10" s="308"/>
      <c r="T10" s="272"/>
      <c r="U10" s="277"/>
      <c r="V10" s="277"/>
      <c r="W10" s="273"/>
      <c r="Y10" s="42">
        <f>Steckbrief!B64</f>
        <v>6</v>
      </c>
      <c r="Z10" s="607">
        <f>Steckbrief!C64</f>
        <v>0</v>
      </c>
      <c r="AA10" s="569">
        <f>Steckbrief!D64</f>
        <v>0</v>
      </c>
      <c r="AB10" s="569">
        <f>Steckbrief!E64</f>
        <v>0</v>
      </c>
      <c r="AC10" s="569"/>
      <c r="AD10" s="569"/>
      <c r="AE10" s="569"/>
      <c r="AF10" s="570"/>
    </row>
    <row r="11" spans="1:32" ht="84">
      <c r="A11" s="313"/>
      <c r="B11" s="47" t="s">
        <v>11</v>
      </c>
      <c r="C11" s="149" t="s">
        <v>142</v>
      </c>
      <c r="D11" s="621" t="s">
        <v>143</v>
      </c>
      <c r="E11" s="622"/>
      <c r="F11" s="622"/>
      <c r="G11" s="622"/>
      <c r="H11" s="622"/>
      <c r="I11" s="622"/>
      <c r="J11" s="622"/>
      <c r="K11" s="622"/>
      <c r="L11" s="622"/>
      <c r="M11" s="623"/>
      <c r="N11" s="150" t="s">
        <v>146</v>
      </c>
      <c r="O11" s="151" t="s">
        <v>147</v>
      </c>
      <c r="P11" s="152" t="s">
        <v>144</v>
      </c>
      <c r="Q11" s="152" t="s">
        <v>72</v>
      </c>
      <c r="R11" s="152" t="s">
        <v>73</v>
      </c>
      <c r="S11" s="309"/>
      <c r="T11" s="147" t="s">
        <v>74</v>
      </c>
      <c r="U11" s="111" t="s">
        <v>46</v>
      </c>
      <c r="V11" s="108" t="s">
        <v>22</v>
      </c>
      <c r="W11" s="273"/>
    </row>
    <row r="12" spans="1:32" s="107" customFormat="1" ht="18.75">
      <c r="A12" s="313"/>
      <c r="B12" s="17">
        <v>1</v>
      </c>
      <c r="C12" s="112"/>
      <c r="D12" s="617"/>
      <c r="E12" s="618"/>
      <c r="F12" s="618"/>
      <c r="G12" s="618"/>
      <c r="H12" s="618"/>
      <c r="I12" s="618"/>
      <c r="J12" s="618"/>
      <c r="K12" s="618"/>
      <c r="L12" s="618"/>
      <c r="M12" s="619"/>
      <c r="N12" s="90"/>
      <c r="O12" s="105"/>
      <c r="P12" s="106">
        <f t="shared" ref="P12:P24" si="0" xml:space="preserve"> N12/100*O12</f>
        <v>0</v>
      </c>
      <c r="Q12" s="115"/>
      <c r="R12" s="116"/>
      <c r="S12" s="309"/>
      <c r="T12" s="148" t="s">
        <v>79</v>
      </c>
      <c r="U12" s="90"/>
      <c r="V12" s="91"/>
      <c r="W12" s="312"/>
    </row>
    <row r="13" spans="1:32" s="107" customFormat="1" ht="18.75">
      <c r="A13" s="313"/>
      <c r="B13" s="17">
        <f t="shared" ref="B13:B25" si="1">B12+1</f>
        <v>2</v>
      </c>
      <c r="C13" s="113"/>
      <c r="D13" s="617"/>
      <c r="E13" s="618"/>
      <c r="F13" s="618"/>
      <c r="G13" s="618"/>
      <c r="H13" s="618"/>
      <c r="I13" s="618"/>
      <c r="J13" s="618"/>
      <c r="K13" s="618"/>
      <c r="L13" s="618"/>
      <c r="M13" s="619"/>
      <c r="N13" s="90"/>
      <c r="O13" s="105"/>
      <c r="P13" s="114">
        <f t="shared" si="0"/>
        <v>0</v>
      </c>
      <c r="Q13" s="115"/>
      <c r="R13" s="117"/>
      <c r="S13" s="310"/>
      <c r="T13" s="148" t="s">
        <v>80</v>
      </c>
      <c r="U13" s="90"/>
      <c r="V13" s="91"/>
      <c r="W13" s="312"/>
    </row>
    <row r="14" spans="1:32" s="107" customFormat="1" ht="18.75">
      <c r="A14" s="313"/>
      <c r="B14" s="17">
        <f t="shared" si="1"/>
        <v>3</v>
      </c>
      <c r="C14" s="113"/>
      <c r="D14" s="617"/>
      <c r="E14" s="618"/>
      <c r="F14" s="618"/>
      <c r="G14" s="618"/>
      <c r="H14" s="618"/>
      <c r="I14" s="618"/>
      <c r="J14" s="618"/>
      <c r="K14" s="618"/>
      <c r="L14" s="618"/>
      <c r="M14" s="619"/>
      <c r="N14" s="90"/>
      <c r="O14" s="105"/>
      <c r="P14" s="114">
        <f t="shared" si="0"/>
        <v>0</v>
      </c>
      <c r="Q14" s="115"/>
      <c r="R14" s="117"/>
      <c r="S14" s="309"/>
      <c r="T14" s="148"/>
      <c r="U14" s="90"/>
      <c r="V14" s="91"/>
      <c r="W14" s="312"/>
    </row>
    <row r="15" spans="1:32" s="107" customFormat="1" ht="18.75">
      <c r="A15" s="313"/>
      <c r="B15" s="17">
        <f t="shared" si="1"/>
        <v>4</v>
      </c>
      <c r="C15" s="113"/>
      <c r="D15" s="617"/>
      <c r="E15" s="618"/>
      <c r="F15" s="618"/>
      <c r="G15" s="618"/>
      <c r="H15" s="618"/>
      <c r="I15" s="618"/>
      <c r="J15" s="618"/>
      <c r="K15" s="618"/>
      <c r="L15" s="618"/>
      <c r="M15" s="619"/>
      <c r="N15" s="90"/>
      <c r="O15" s="105"/>
      <c r="P15" s="114">
        <f t="shared" si="0"/>
        <v>0</v>
      </c>
      <c r="Q15" s="115"/>
      <c r="R15" s="117"/>
      <c r="S15" s="309"/>
      <c r="T15" s="148"/>
      <c r="U15" s="90"/>
      <c r="V15" s="91"/>
      <c r="W15" s="312"/>
    </row>
    <row r="16" spans="1:32" s="107" customFormat="1" ht="18.75">
      <c r="A16" s="313"/>
      <c r="B16" s="17">
        <f t="shared" si="1"/>
        <v>5</v>
      </c>
      <c r="C16" s="113"/>
      <c r="D16" s="617"/>
      <c r="E16" s="618"/>
      <c r="F16" s="618"/>
      <c r="G16" s="618"/>
      <c r="H16" s="618"/>
      <c r="I16" s="618"/>
      <c r="J16" s="618"/>
      <c r="K16" s="618"/>
      <c r="L16" s="618"/>
      <c r="M16" s="619"/>
      <c r="N16" s="90"/>
      <c r="O16" s="105"/>
      <c r="P16" s="114">
        <f t="shared" si="0"/>
        <v>0</v>
      </c>
      <c r="Q16" s="115"/>
      <c r="R16" s="117"/>
      <c r="S16" s="310"/>
      <c r="T16" s="148"/>
      <c r="U16" s="90"/>
      <c r="V16" s="91"/>
      <c r="W16" s="312"/>
    </row>
    <row r="17" spans="1:25" s="107" customFormat="1" ht="18.75">
      <c r="A17" s="313"/>
      <c r="B17" s="17">
        <f t="shared" si="1"/>
        <v>6</v>
      </c>
      <c r="C17" s="113"/>
      <c r="D17" s="617"/>
      <c r="E17" s="618"/>
      <c r="F17" s="618"/>
      <c r="G17" s="618"/>
      <c r="H17" s="618"/>
      <c r="I17" s="618"/>
      <c r="J17" s="618"/>
      <c r="K17" s="618"/>
      <c r="L17" s="618"/>
      <c r="M17" s="619"/>
      <c r="N17" s="90"/>
      <c r="O17" s="105"/>
      <c r="P17" s="114">
        <f t="shared" si="0"/>
        <v>0</v>
      </c>
      <c r="Q17" s="115"/>
      <c r="R17" s="117"/>
      <c r="S17" s="309"/>
      <c r="T17" s="148"/>
      <c r="U17" s="90"/>
      <c r="V17" s="91"/>
      <c r="W17" s="312"/>
    </row>
    <row r="18" spans="1:25" s="107" customFormat="1" ht="18.75">
      <c r="A18" s="313"/>
      <c r="B18" s="17">
        <f t="shared" si="1"/>
        <v>7</v>
      </c>
      <c r="C18" s="113"/>
      <c r="D18" s="617"/>
      <c r="E18" s="618"/>
      <c r="F18" s="618"/>
      <c r="G18" s="618"/>
      <c r="H18" s="618"/>
      <c r="I18" s="618"/>
      <c r="J18" s="618"/>
      <c r="K18" s="618"/>
      <c r="L18" s="618"/>
      <c r="M18" s="619"/>
      <c r="N18" s="90"/>
      <c r="O18" s="105"/>
      <c r="P18" s="114">
        <f t="shared" si="0"/>
        <v>0</v>
      </c>
      <c r="Q18" s="115"/>
      <c r="R18" s="117"/>
      <c r="S18" s="309"/>
      <c r="T18" s="148"/>
      <c r="U18" s="90"/>
      <c r="V18" s="91"/>
      <c r="W18" s="312"/>
    </row>
    <row r="19" spans="1:25" s="107" customFormat="1" ht="18.75">
      <c r="A19" s="313"/>
      <c r="B19" s="17">
        <f t="shared" si="1"/>
        <v>8</v>
      </c>
      <c r="C19" s="113"/>
      <c r="D19" s="617"/>
      <c r="E19" s="618"/>
      <c r="F19" s="618"/>
      <c r="G19" s="618"/>
      <c r="H19" s="618"/>
      <c r="I19" s="618"/>
      <c r="J19" s="618"/>
      <c r="K19" s="618"/>
      <c r="L19" s="618"/>
      <c r="M19" s="619"/>
      <c r="N19" s="90"/>
      <c r="O19" s="105"/>
      <c r="P19" s="114">
        <f t="shared" si="0"/>
        <v>0</v>
      </c>
      <c r="Q19" s="115"/>
      <c r="R19" s="117"/>
      <c r="S19" s="310"/>
      <c r="T19" s="148"/>
      <c r="U19" s="90"/>
      <c r="V19" s="91"/>
      <c r="W19" s="312"/>
    </row>
    <row r="20" spans="1:25" s="107" customFormat="1" ht="18.75">
      <c r="A20" s="313"/>
      <c r="B20" s="17">
        <f t="shared" si="1"/>
        <v>9</v>
      </c>
      <c r="C20" s="113"/>
      <c r="D20" s="617"/>
      <c r="E20" s="618"/>
      <c r="F20" s="618"/>
      <c r="G20" s="618"/>
      <c r="H20" s="618"/>
      <c r="I20" s="618"/>
      <c r="J20" s="618"/>
      <c r="K20" s="618"/>
      <c r="L20" s="618"/>
      <c r="M20" s="619"/>
      <c r="N20" s="90"/>
      <c r="O20" s="105"/>
      <c r="P20" s="114">
        <f t="shared" si="0"/>
        <v>0</v>
      </c>
      <c r="Q20" s="115"/>
      <c r="R20" s="117"/>
      <c r="S20" s="309"/>
      <c r="T20" s="148"/>
      <c r="U20" s="90"/>
      <c r="V20" s="91"/>
      <c r="W20" s="312"/>
    </row>
    <row r="21" spans="1:25" s="107" customFormat="1" ht="18.75">
      <c r="A21" s="313"/>
      <c r="B21" s="17">
        <f t="shared" si="1"/>
        <v>10</v>
      </c>
      <c r="C21" s="113"/>
      <c r="D21" s="617"/>
      <c r="E21" s="618"/>
      <c r="F21" s="618"/>
      <c r="G21" s="618"/>
      <c r="H21" s="618"/>
      <c r="I21" s="618"/>
      <c r="J21" s="618"/>
      <c r="K21" s="618"/>
      <c r="L21" s="618"/>
      <c r="M21" s="619"/>
      <c r="N21" s="90"/>
      <c r="O21" s="105"/>
      <c r="P21" s="114">
        <f t="shared" si="0"/>
        <v>0</v>
      </c>
      <c r="Q21" s="115"/>
      <c r="R21" s="117"/>
      <c r="S21" s="309"/>
      <c r="T21" s="148"/>
      <c r="U21" s="90"/>
      <c r="V21" s="91"/>
      <c r="W21" s="312"/>
    </row>
    <row r="22" spans="1:25" s="107" customFormat="1" ht="18.75">
      <c r="A22" s="313"/>
      <c r="B22" s="17">
        <f t="shared" si="1"/>
        <v>11</v>
      </c>
      <c r="C22" s="113"/>
      <c r="D22" s="617"/>
      <c r="E22" s="618"/>
      <c r="F22" s="618"/>
      <c r="G22" s="618"/>
      <c r="H22" s="618"/>
      <c r="I22" s="618"/>
      <c r="J22" s="618"/>
      <c r="K22" s="618"/>
      <c r="L22" s="618"/>
      <c r="M22" s="619"/>
      <c r="N22" s="90"/>
      <c r="O22" s="105"/>
      <c r="P22" s="106">
        <f t="shared" si="0"/>
        <v>0</v>
      </c>
      <c r="Q22" s="115"/>
      <c r="R22" s="117"/>
      <c r="S22" s="310"/>
      <c r="T22" s="148"/>
      <c r="U22" s="90"/>
      <c r="V22" s="91"/>
      <c r="W22" s="312"/>
    </row>
    <row r="23" spans="1:25" s="107" customFormat="1" ht="18.75">
      <c r="A23" s="313"/>
      <c r="B23" s="17">
        <f t="shared" si="1"/>
        <v>12</v>
      </c>
      <c r="C23" s="113"/>
      <c r="D23" s="617"/>
      <c r="E23" s="618"/>
      <c r="F23" s="618"/>
      <c r="G23" s="618"/>
      <c r="H23" s="618"/>
      <c r="I23" s="618"/>
      <c r="J23" s="618"/>
      <c r="K23" s="618"/>
      <c r="L23" s="618"/>
      <c r="M23" s="619"/>
      <c r="N23" s="90"/>
      <c r="O23" s="105"/>
      <c r="P23" s="106">
        <f t="shared" si="0"/>
        <v>0</v>
      </c>
      <c r="Q23" s="115"/>
      <c r="R23" s="117"/>
      <c r="S23" s="309"/>
      <c r="T23" s="148"/>
      <c r="U23" s="90"/>
      <c r="V23" s="91"/>
      <c r="W23" s="312"/>
    </row>
    <row r="24" spans="1:25" s="107" customFormat="1" ht="18.75">
      <c r="A24" s="313"/>
      <c r="B24" s="17">
        <f t="shared" si="1"/>
        <v>13</v>
      </c>
      <c r="C24" s="113"/>
      <c r="D24" s="617"/>
      <c r="E24" s="618"/>
      <c r="F24" s="618"/>
      <c r="G24" s="618"/>
      <c r="H24" s="618"/>
      <c r="I24" s="618"/>
      <c r="J24" s="618"/>
      <c r="K24" s="618"/>
      <c r="L24" s="618"/>
      <c r="M24" s="619"/>
      <c r="N24" s="90"/>
      <c r="O24" s="105"/>
      <c r="P24" s="106">
        <f t="shared" si="0"/>
        <v>0</v>
      </c>
      <c r="Q24" s="115"/>
      <c r="R24" s="117"/>
      <c r="S24" s="309"/>
      <c r="T24" s="148"/>
      <c r="U24" s="90"/>
      <c r="V24" s="91"/>
      <c r="W24" s="312"/>
    </row>
    <row r="25" spans="1:25" s="107" customFormat="1" ht="23.25">
      <c r="A25" s="313"/>
      <c r="B25" s="17">
        <f t="shared" si="1"/>
        <v>14</v>
      </c>
      <c r="C25" s="222" t="s">
        <v>207</v>
      </c>
      <c r="D25" s="624"/>
      <c r="E25" s="625"/>
      <c r="F25" s="625"/>
      <c r="G25" s="625"/>
      <c r="H25" s="625"/>
      <c r="I25" s="625"/>
      <c r="J25" s="625"/>
      <c r="K25" s="625"/>
      <c r="L25" s="625"/>
      <c r="M25" s="626"/>
      <c r="N25" s="216"/>
      <c r="O25" s="217"/>
      <c r="P25" s="106">
        <f>SUM(P12:P24)</f>
        <v>0</v>
      </c>
      <c r="Q25" s="218"/>
      <c r="R25" s="219"/>
      <c r="S25" s="310"/>
      <c r="T25" s="220"/>
      <c r="U25" s="216"/>
      <c r="V25" s="221"/>
      <c r="W25" s="312"/>
    </row>
    <row r="26" spans="1:25" ht="15.75" thickBot="1">
      <c r="A26" s="314"/>
      <c r="B26" s="315"/>
      <c r="C26" s="315"/>
      <c r="D26" s="315"/>
      <c r="E26" s="315"/>
      <c r="F26" s="315"/>
      <c r="G26" s="315"/>
      <c r="H26" s="315"/>
      <c r="I26" s="315"/>
      <c r="J26" s="315"/>
      <c r="K26" s="315"/>
      <c r="L26" s="315"/>
      <c r="M26" s="315"/>
      <c r="N26" s="315"/>
      <c r="O26" s="315"/>
      <c r="P26" s="315"/>
      <c r="Q26" s="315"/>
      <c r="R26" s="315"/>
      <c r="S26" s="311"/>
      <c r="T26" s="174"/>
      <c r="U26" s="174"/>
      <c r="V26" s="174"/>
      <c r="W26" s="273"/>
    </row>
    <row r="27" spans="1:25" ht="39.950000000000003" customHeight="1">
      <c r="A27" s="298"/>
      <c r="B27" s="174"/>
      <c r="C27" s="323" t="s">
        <v>128</v>
      </c>
      <c r="D27" s="132"/>
      <c r="E27" s="133"/>
      <c r="F27" s="133"/>
      <c r="G27" s="133"/>
      <c r="H27" s="133"/>
      <c r="I27" s="133"/>
      <c r="J27" s="133"/>
      <c r="K27" s="133"/>
      <c r="L27" s="133"/>
      <c r="M27" s="134"/>
      <c r="N27" s="298"/>
      <c r="O27" s="174"/>
      <c r="P27" s="174"/>
      <c r="Q27" s="174"/>
      <c r="R27" s="174"/>
      <c r="S27" s="174"/>
      <c r="T27" s="174"/>
      <c r="U27" s="174"/>
      <c r="V27" s="174"/>
      <c r="W27" s="273"/>
    </row>
    <row r="28" spans="1:25" ht="39.950000000000003" customHeight="1">
      <c r="A28" s="298"/>
      <c r="B28" s="174"/>
      <c r="C28" s="317">
        <v>45</v>
      </c>
      <c r="D28" s="94"/>
      <c r="E28" s="95"/>
      <c r="F28" s="95"/>
      <c r="G28" s="95"/>
      <c r="H28" s="95"/>
      <c r="I28" s="95"/>
      <c r="J28" s="95"/>
      <c r="K28" s="95"/>
      <c r="L28" s="95"/>
      <c r="M28" s="96"/>
      <c r="N28" s="298"/>
      <c r="O28" s="174"/>
      <c r="P28" s="174"/>
      <c r="Q28" s="174"/>
      <c r="R28" s="174"/>
      <c r="S28" s="174"/>
      <c r="T28" s="174"/>
      <c r="U28" s="174"/>
      <c r="V28" s="174"/>
      <c r="W28" s="174"/>
      <c r="X28" s="103"/>
      <c r="Y28" s="41"/>
    </row>
    <row r="29" spans="1:25" ht="39.950000000000003" customHeight="1">
      <c r="A29" s="298"/>
      <c r="B29" s="174"/>
      <c r="C29" s="317">
        <v>40</v>
      </c>
      <c r="D29" s="97"/>
      <c r="E29" s="98"/>
      <c r="F29" s="98"/>
      <c r="G29" s="98"/>
      <c r="H29" s="98"/>
      <c r="I29" s="98"/>
      <c r="J29" s="98"/>
      <c r="K29" s="98"/>
      <c r="L29" s="98"/>
      <c r="M29" s="99"/>
      <c r="N29" s="298"/>
      <c r="O29" s="174"/>
      <c r="P29" s="174"/>
      <c r="Q29" s="174"/>
      <c r="R29" s="174"/>
      <c r="S29" s="174"/>
      <c r="T29" s="174"/>
      <c r="U29" s="174"/>
      <c r="V29" s="174"/>
      <c r="W29" s="174"/>
      <c r="X29" s="103"/>
      <c r="Y29" s="41"/>
    </row>
    <row r="30" spans="1:25" ht="39.950000000000003" customHeight="1">
      <c r="A30" s="298"/>
      <c r="B30" s="174"/>
      <c r="C30" s="317">
        <v>35</v>
      </c>
      <c r="D30" s="97"/>
      <c r="E30" s="98"/>
      <c r="F30" s="98"/>
      <c r="G30" s="98"/>
      <c r="H30" s="98"/>
      <c r="I30" s="98"/>
      <c r="J30" s="98"/>
      <c r="K30" s="98"/>
      <c r="L30" s="98"/>
      <c r="M30" s="99"/>
      <c r="N30" s="298"/>
      <c r="O30" s="174"/>
      <c r="P30" s="174"/>
      <c r="Q30" s="174"/>
      <c r="R30" s="174"/>
      <c r="S30" s="174"/>
      <c r="T30" s="174"/>
      <c r="U30" s="174"/>
      <c r="V30" s="174"/>
      <c r="W30" s="174"/>
      <c r="X30" s="103"/>
      <c r="Y30" s="41"/>
    </row>
    <row r="31" spans="1:25" ht="39.950000000000003" customHeight="1">
      <c r="A31" s="298"/>
      <c r="B31" s="174"/>
      <c r="C31" s="317">
        <v>30</v>
      </c>
      <c r="D31" s="97"/>
      <c r="E31" s="98"/>
      <c r="F31" s="98"/>
      <c r="G31" s="98"/>
      <c r="H31" s="98"/>
      <c r="I31" s="98"/>
      <c r="J31" s="98"/>
      <c r="K31" s="98"/>
      <c r="L31" s="98"/>
      <c r="M31" s="99"/>
      <c r="N31" s="319"/>
      <c r="O31" s="320"/>
      <c r="P31" s="320"/>
      <c r="Q31" s="320"/>
      <c r="R31" s="320"/>
      <c r="S31" s="320"/>
      <c r="T31" s="320"/>
      <c r="U31" s="320"/>
      <c r="V31" s="320"/>
      <c r="W31" s="320"/>
      <c r="X31" s="103"/>
      <c r="Y31" s="41"/>
    </row>
    <row r="32" spans="1:25" ht="39.950000000000003" customHeight="1">
      <c r="A32" s="298"/>
      <c r="B32" s="174"/>
      <c r="C32" s="317">
        <v>25</v>
      </c>
      <c r="D32" s="97"/>
      <c r="E32" s="98"/>
      <c r="F32" s="98"/>
      <c r="G32" s="98"/>
      <c r="H32" s="98"/>
      <c r="I32" s="98"/>
      <c r="J32" s="98"/>
      <c r="K32" s="98"/>
      <c r="L32" s="98"/>
      <c r="M32" s="99"/>
      <c r="N32" s="319"/>
      <c r="O32" s="174"/>
      <c r="P32" s="174"/>
      <c r="Q32" s="174"/>
      <c r="R32" s="174"/>
      <c r="S32" s="174"/>
      <c r="T32" s="174"/>
      <c r="U32" s="174"/>
      <c r="V32" s="174"/>
      <c r="W32" s="174"/>
      <c r="X32" s="103"/>
      <c r="Y32" s="41"/>
    </row>
    <row r="33" spans="1:25" ht="39.950000000000003" customHeight="1">
      <c r="A33" s="298"/>
      <c r="B33" s="174"/>
      <c r="C33" s="317">
        <v>20</v>
      </c>
      <c r="D33" s="97"/>
      <c r="E33" s="98"/>
      <c r="F33" s="98"/>
      <c r="G33" s="98"/>
      <c r="H33" s="98"/>
      <c r="I33" s="98"/>
      <c r="J33" s="98"/>
      <c r="K33" s="98"/>
      <c r="L33" s="98"/>
      <c r="M33" s="99"/>
      <c r="N33" s="319"/>
      <c r="O33" s="174"/>
      <c r="P33" s="174"/>
      <c r="Q33" s="174"/>
      <c r="R33" s="174"/>
      <c r="S33" s="174"/>
      <c r="T33" s="174"/>
      <c r="U33" s="174"/>
      <c r="V33" s="174"/>
      <c r="W33" s="174"/>
      <c r="X33" s="103"/>
      <c r="Y33" s="104"/>
    </row>
    <row r="34" spans="1:25" ht="39.950000000000003" customHeight="1">
      <c r="A34" s="298"/>
      <c r="B34" s="174"/>
      <c r="C34" s="317">
        <v>15</v>
      </c>
      <c r="D34" s="97"/>
      <c r="E34" s="98"/>
      <c r="F34" s="98"/>
      <c r="G34" s="98"/>
      <c r="H34" s="98"/>
      <c r="I34" s="98"/>
      <c r="J34" s="98"/>
      <c r="K34" s="98"/>
      <c r="L34" s="98"/>
      <c r="M34" s="99"/>
      <c r="N34" s="319"/>
      <c r="O34" s="174"/>
      <c r="P34" s="174"/>
      <c r="Q34" s="174"/>
      <c r="R34" s="174"/>
      <c r="S34" s="174"/>
      <c r="T34" s="174"/>
      <c r="U34" s="174"/>
      <c r="V34" s="174"/>
      <c r="W34" s="174"/>
      <c r="X34" s="103"/>
      <c r="Y34" s="41"/>
    </row>
    <row r="35" spans="1:25" ht="39.950000000000003" customHeight="1">
      <c r="A35" s="298"/>
      <c r="B35" s="174"/>
      <c r="C35" s="317">
        <v>10</v>
      </c>
      <c r="D35" s="97"/>
      <c r="E35" s="98"/>
      <c r="F35" s="98"/>
      <c r="G35" s="98"/>
      <c r="H35" s="98"/>
      <c r="I35" s="98"/>
      <c r="J35" s="98"/>
      <c r="K35" s="98"/>
      <c r="L35" s="98"/>
      <c r="M35" s="99"/>
      <c r="N35" s="319"/>
      <c r="O35" s="174"/>
      <c r="P35" s="174"/>
      <c r="Q35" s="174"/>
      <c r="R35" s="174"/>
      <c r="S35" s="174"/>
      <c r="T35" s="174"/>
      <c r="U35" s="174"/>
      <c r="V35" s="174"/>
      <c r="W35" s="174"/>
      <c r="X35" s="103"/>
      <c r="Y35" s="41"/>
    </row>
    <row r="36" spans="1:25" ht="39.950000000000003" customHeight="1">
      <c r="A36" s="298"/>
      <c r="B36" s="174"/>
      <c r="C36" s="317">
        <v>5</v>
      </c>
      <c r="D36" s="100"/>
      <c r="E36" s="101"/>
      <c r="F36" s="101"/>
      <c r="G36" s="101"/>
      <c r="H36" s="101"/>
      <c r="I36" s="101"/>
      <c r="J36" s="101"/>
      <c r="K36" s="101"/>
      <c r="L36" s="101"/>
      <c r="M36" s="102"/>
      <c r="N36" s="319"/>
      <c r="O36" s="174"/>
      <c r="P36" s="174"/>
      <c r="Q36" s="174"/>
      <c r="R36" s="174"/>
      <c r="S36" s="174"/>
      <c r="T36" s="174"/>
      <c r="U36" s="174"/>
      <c r="V36" s="174"/>
      <c r="W36" s="174"/>
      <c r="X36" s="103"/>
      <c r="Y36" s="41"/>
    </row>
    <row r="37" spans="1:25" ht="21">
      <c r="A37" s="298"/>
      <c r="B37" s="174"/>
      <c r="C37" s="318"/>
      <c r="D37" s="317"/>
      <c r="E37" s="317">
        <v>50</v>
      </c>
      <c r="F37" s="317"/>
      <c r="G37" s="317">
        <v>100</v>
      </c>
      <c r="H37" s="317"/>
      <c r="I37" s="317">
        <v>150</v>
      </c>
      <c r="J37" s="317"/>
      <c r="K37" s="317">
        <v>200</v>
      </c>
      <c r="L37" s="317"/>
      <c r="M37" s="317">
        <v>250</v>
      </c>
      <c r="N37" s="321" t="s">
        <v>112</v>
      </c>
      <c r="O37" s="174"/>
      <c r="P37" s="174"/>
      <c r="Q37" s="174"/>
      <c r="R37" s="174"/>
      <c r="S37" s="174"/>
      <c r="T37" s="174"/>
      <c r="U37" s="174"/>
      <c r="V37" s="174"/>
      <c r="W37" s="174"/>
      <c r="X37" s="103"/>
      <c r="Y37" s="41"/>
    </row>
    <row r="38" spans="1:25">
      <c r="A38" s="298"/>
      <c r="B38" s="174"/>
      <c r="C38" s="174"/>
      <c r="D38" s="174"/>
      <c r="E38" s="174"/>
      <c r="F38" s="174"/>
      <c r="G38" s="174"/>
      <c r="H38" s="174"/>
      <c r="I38" s="174"/>
      <c r="J38" s="174"/>
      <c r="K38" s="174"/>
      <c r="L38" s="174"/>
      <c r="M38" s="174"/>
      <c r="N38" s="174"/>
      <c r="O38" s="320"/>
      <c r="P38" s="320"/>
      <c r="Q38" s="320"/>
      <c r="R38" s="320"/>
      <c r="S38" s="320"/>
      <c r="T38" s="320"/>
      <c r="U38" s="320"/>
      <c r="V38" s="320"/>
      <c r="W38" s="320"/>
      <c r="X38" s="103"/>
      <c r="Y38" s="41"/>
    </row>
    <row r="39" spans="1:25">
      <c r="A39" s="298"/>
      <c r="B39" s="174"/>
      <c r="C39" s="174"/>
      <c r="D39" s="174"/>
      <c r="E39" s="174"/>
      <c r="F39" s="174"/>
      <c r="G39" s="174"/>
      <c r="H39" s="174"/>
      <c r="I39" s="174"/>
      <c r="J39" s="174"/>
      <c r="K39" s="174"/>
      <c r="L39" s="174"/>
      <c r="M39" s="174"/>
      <c r="N39" s="320"/>
      <c r="O39" s="174"/>
      <c r="P39" s="174"/>
      <c r="Q39" s="174"/>
      <c r="R39" s="174"/>
      <c r="S39" s="174"/>
      <c r="T39" s="174"/>
      <c r="U39" s="174"/>
      <c r="V39" s="174"/>
      <c r="W39" s="174"/>
      <c r="X39" s="103"/>
      <c r="Y39" s="41"/>
    </row>
    <row r="40" spans="1:25">
      <c r="A40" s="298"/>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ht="15.75" thickBot="1">
      <c r="A41" s="298"/>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ht="15.75" thickTop="1">
      <c r="A42" s="146"/>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5"/>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5"/>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5"/>
      <c r="B45" s="41"/>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A46" s="145"/>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5"/>
      <c r="B47" s="41"/>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A48" s="145"/>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5"/>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5"/>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5"/>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5"/>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5"/>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5"/>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5"/>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174"/>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8"/>
      <c r="B2" s="272"/>
      <c r="C2" s="272"/>
      <c r="D2" s="272"/>
      <c r="E2" s="272"/>
      <c r="F2" s="272"/>
      <c r="G2" s="272"/>
      <c r="H2" s="272"/>
      <c r="I2" s="272"/>
      <c r="J2" s="272"/>
      <c r="K2" s="272"/>
      <c r="L2" s="272"/>
      <c r="M2" s="272"/>
      <c r="N2" s="272"/>
      <c r="O2" s="272"/>
      <c r="P2" s="272"/>
      <c r="Q2" s="299"/>
      <c r="R2" s="272"/>
      <c r="S2" s="272"/>
      <c r="T2" s="272"/>
      <c r="U2" s="272"/>
      <c r="V2" s="272"/>
      <c r="W2" s="273"/>
      <c r="Y2" s="206" t="str">
        <f>Steckbrief!B56</f>
        <v xml:space="preserve">Risikoanalyse </v>
      </c>
      <c r="Z2" s="173"/>
      <c r="AA2" s="173"/>
      <c r="AB2" s="173"/>
      <c r="AC2" s="173"/>
      <c r="AD2" s="173"/>
      <c r="AE2" s="173"/>
      <c r="AF2" s="173"/>
    </row>
    <row r="3" spans="1:32" ht="15" customHeight="1">
      <c r="A3" s="298"/>
      <c r="B3" s="272"/>
      <c r="C3" s="274" t="s">
        <v>0</v>
      </c>
      <c r="D3" s="612" t="str">
        <f>Projektname</f>
        <v>Anbindung von Fremdmaschinen in das Uhlmann SCADA System</v>
      </c>
      <c r="E3" s="613"/>
      <c r="F3" s="613"/>
      <c r="G3" s="613"/>
      <c r="H3" s="271"/>
      <c r="I3" s="271"/>
      <c r="J3" s="271"/>
      <c r="K3" s="271"/>
      <c r="L3" s="271"/>
      <c r="M3" s="300"/>
      <c r="N3" s="566" t="s">
        <v>3</v>
      </c>
      <c r="O3" s="275" t="str">
        <f>Übersicht!D11</f>
        <v>Herr Janzen (Automatisierung)</v>
      </c>
      <c r="P3" s="300"/>
      <c r="Q3" s="301"/>
      <c r="R3" s="614"/>
      <c r="S3" s="614"/>
      <c r="T3" s="614"/>
      <c r="U3" s="272"/>
      <c r="V3" s="272"/>
      <c r="W3" s="273"/>
      <c r="Y3" s="172"/>
      <c r="Z3" s="173"/>
      <c r="AA3" s="173"/>
      <c r="AB3" s="173"/>
      <c r="AC3" s="173"/>
      <c r="AD3" s="173"/>
      <c r="AE3" s="173"/>
      <c r="AF3" s="173"/>
    </row>
    <row r="4" spans="1:32" ht="15" customHeight="1">
      <c r="A4" s="298"/>
      <c r="B4" s="272"/>
      <c r="C4" s="274" t="s">
        <v>64</v>
      </c>
      <c r="D4" s="612" t="str">
        <f>Übersicht!D4</f>
        <v>503703186</v>
      </c>
      <c r="E4" s="613"/>
      <c r="F4" s="613"/>
      <c r="G4" s="613"/>
      <c r="H4" s="271"/>
      <c r="I4" s="271"/>
      <c r="J4" s="271"/>
      <c r="K4" s="271"/>
      <c r="L4" s="271"/>
      <c r="M4" s="300"/>
      <c r="N4" s="567"/>
      <c r="O4" s="275" t="str">
        <f>Übersicht!D12</f>
        <v>Herr Eckert (Uhlmann Maschinen)</v>
      </c>
      <c r="P4" s="300"/>
      <c r="Q4" s="299"/>
      <c r="R4" s="272"/>
      <c r="S4" s="272"/>
      <c r="T4" s="272"/>
      <c r="U4" s="272"/>
      <c r="V4" s="272"/>
      <c r="W4" s="273"/>
      <c r="Y4" s="394" t="str">
        <f>Steckbrief!B58</f>
        <v>Nr.</v>
      </c>
      <c r="Z4" s="603" t="str">
        <f>Steckbrief!C58</f>
        <v>Risiko/Chance inkl. Beschreibung</v>
      </c>
      <c r="AA4" s="604">
        <f>Steckbrief!D58</f>
        <v>0</v>
      </c>
      <c r="AB4" s="604">
        <f>Steckbrief!E58</f>
        <v>0</v>
      </c>
      <c r="AC4" s="604"/>
      <c r="AD4" s="604"/>
      <c r="AE4" s="604"/>
      <c r="AF4" s="615"/>
    </row>
    <row r="5" spans="1:32" ht="15" customHeight="1">
      <c r="A5" s="298"/>
      <c r="B5" s="272"/>
      <c r="C5" s="274" t="s">
        <v>75</v>
      </c>
      <c r="D5" s="612" t="str">
        <f>Übersicht!D5</f>
        <v>Pharmazeutischer Konzern spezialisiert auf Insulin</v>
      </c>
      <c r="E5" s="613"/>
      <c r="F5" s="613"/>
      <c r="G5" s="613"/>
      <c r="H5" s="271"/>
      <c r="I5" s="271"/>
      <c r="J5" s="271"/>
      <c r="K5" s="271"/>
      <c r="L5" s="271"/>
      <c r="M5" s="300"/>
      <c r="N5" s="567"/>
      <c r="O5" s="275" t="str">
        <f>Übersicht!D13</f>
        <v>Herr Oliver (Pester Maschinen)</v>
      </c>
      <c r="P5" s="300"/>
      <c r="Q5" s="616"/>
      <c r="R5" s="614"/>
      <c r="S5" s="614"/>
      <c r="T5" s="614"/>
      <c r="U5" s="272"/>
      <c r="V5" s="272"/>
      <c r="W5" s="273"/>
      <c r="Y5" s="42">
        <f>Steckbrief!B59</f>
        <v>1</v>
      </c>
      <c r="Z5" s="607">
        <f>Steckbrief!C59</f>
        <v>0</v>
      </c>
      <c r="AA5" s="569">
        <f>Steckbrief!D59</f>
        <v>0</v>
      </c>
      <c r="AB5" s="569">
        <f>Steckbrief!E59</f>
        <v>0</v>
      </c>
      <c r="AC5" s="569"/>
      <c r="AD5" s="569"/>
      <c r="AE5" s="569"/>
      <c r="AF5" s="570"/>
    </row>
    <row r="6" spans="1:32" ht="15" customHeight="1">
      <c r="A6" s="298"/>
      <c r="B6" s="272"/>
      <c r="C6" s="274" t="s">
        <v>65</v>
      </c>
      <c r="D6" s="612" t="str">
        <f>Übersicht!D6</f>
        <v>503703186</v>
      </c>
      <c r="E6" s="613"/>
      <c r="F6" s="613"/>
      <c r="G6" s="613"/>
      <c r="H6" s="271"/>
      <c r="I6" s="271"/>
      <c r="J6" s="271"/>
      <c r="K6" s="271"/>
      <c r="L6" s="271"/>
      <c r="M6" s="300"/>
      <c r="N6" s="567"/>
      <c r="O6" s="275">
        <f>Übersicht!D14</f>
        <v>0</v>
      </c>
      <c r="P6" s="300"/>
      <c r="Q6" s="616"/>
      <c r="R6" s="614"/>
      <c r="S6" s="614"/>
      <c r="T6" s="614"/>
      <c r="U6" s="272"/>
      <c r="V6" s="272"/>
      <c r="W6" s="273"/>
      <c r="Y6" s="42">
        <f>Steckbrief!B60</f>
        <v>2</v>
      </c>
      <c r="Z6" s="607">
        <f>Steckbrief!C60</f>
        <v>0</v>
      </c>
      <c r="AA6" s="569">
        <f>Steckbrief!D60</f>
        <v>0</v>
      </c>
      <c r="AB6" s="569">
        <f>Steckbrief!E60</f>
        <v>0</v>
      </c>
      <c r="AC6" s="569"/>
      <c r="AD6" s="569"/>
      <c r="AE6" s="569"/>
      <c r="AF6" s="570"/>
    </row>
    <row r="7" spans="1:32" ht="15" customHeight="1">
      <c r="A7" s="298"/>
      <c r="B7" s="272"/>
      <c r="C7" s="274" t="s">
        <v>20</v>
      </c>
      <c r="D7" s="612" t="str">
        <f>Übersicht!D7</f>
        <v>Herr Merk</v>
      </c>
      <c r="E7" s="613"/>
      <c r="F7" s="613"/>
      <c r="G7" s="613"/>
      <c r="H7" s="271"/>
      <c r="I7" s="271"/>
      <c r="J7" s="271"/>
      <c r="K7" s="271"/>
      <c r="L7" s="271"/>
      <c r="M7" s="300"/>
      <c r="N7" s="568"/>
      <c r="O7" s="275">
        <f>Übersicht!D15</f>
        <v>0</v>
      </c>
      <c r="P7" s="300"/>
      <c r="Q7" s="616"/>
      <c r="R7" s="620"/>
      <c r="S7" s="620"/>
      <c r="T7" s="620"/>
      <c r="U7" s="272"/>
      <c r="V7" s="272"/>
      <c r="W7" s="273"/>
      <c r="Y7" s="42">
        <f>Steckbrief!B61</f>
        <v>3</v>
      </c>
      <c r="Z7" s="607">
        <f>Steckbrief!C61</f>
        <v>0</v>
      </c>
      <c r="AA7" s="569">
        <f>Steckbrief!D61</f>
        <v>0</v>
      </c>
      <c r="AB7" s="569">
        <f>Steckbrief!E61</f>
        <v>0</v>
      </c>
      <c r="AC7" s="569"/>
      <c r="AD7" s="569"/>
      <c r="AE7" s="569"/>
      <c r="AF7" s="570"/>
    </row>
    <row r="8" spans="1:32" ht="15" customHeight="1">
      <c r="A8" s="298"/>
      <c r="B8" s="272"/>
      <c r="C8" s="274" t="s">
        <v>66</v>
      </c>
      <c r="D8" s="612" t="str">
        <f>Übersicht!D8</f>
        <v>Herr Braun</v>
      </c>
      <c r="E8" s="613"/>
      <c r="F8" s="613"/>
      <c r="G8" s="613"/>
      <c r="H8" s="271"/>
      <c r="I8" s="271"/>
      <c r="J8" s="271"/>
      <c r="K8" s="271"/>
      <c r="L8" s="271"/>
      <c r="M8" s="300"/>
      <c r="N8" s="174"/>
      <c r="O8" s="174"/>
      <c r="P8" s="272"/>
      <c r="Q8" s="272"/>
      <c r="R8" s="272"/>
      <c r="S8" s="272"/>
      <c r="T8" s="272"/>
      <c r="U8" s="272"/>
      <c r="V8" s="272"/>
      <c r="W8" s="273"/>
      <c r="Y8" s="42">
        <f>Steckbrief!B62</f>
        <v>4</v>
      </c>
      <c r="Z8" s="607">
        <f>Steckbrief!C62</f>
        <v>0</v>
      </c>
      <c r="AA8" s="569">
        <f>Steckbrief!D62</f>
        <v>0</v>
      </c>
      <c r="AB8" s="569">
        <f>Steckbrief!E62</f>
        <v>0</v>
      </c>
      <c r="AC8" s="569"/>
      <c r="AD8" s="569"/>
      <c r="AE8" s="569"/>
      <c r="AF8" s="570"/>
    </row>
    <row r="9" spans="1:32" ht="15" customHeight="1" thickBot="1">
      <c r="A9" s="298"/>
      <c r="B9" s="272"/>
      <c r="C9" s="278" t="s">
        <v>2</v>
      </c>
      <c r="D9" s="612" t="str">
        <f>Übersicht!D9</f>
        <v xml:space="preserve">Herr Eckert </v>
      </c>
      <c r="E9" s="613"/>
      <c r="F9" s="613"/>
      <c r="G9" s="613"/>
      <c r="H9" s="302"/>
      <c r="I9" s="302"/>
      <c r="J9" s="302"/>
      <c r="K9" s="302"/>
      <c r="L9" s="302"/>
      <c r="M9" s="303"/>
      <c r="N9" s="174"/>
      <c r="O9" s="174"/>
      <c r="P9" s="272"/>
      <c r="Q9" s="272"/>
      <c r="R9" s="272"/>
      <c r="S9" s="272"/>
      <c r="T9" s="272"/>
      <c r="U9" s="272"/>
      <c r="V9" s="272"/>
      <c r="W9" s="273"/>
      <c r="Y9" s="42">
        <f>Steckbrief!B63</f>
        <v>5</v>
      </c>
      <c r="Z9" s="607">
        <f>Steckbrief!C63</f>
        <v>0</v>
      </c>
      <c r="AA9" s="569">
        <f>Steckbrief!D63</f>
        <v>0</v>
      </c>
      <c r="AB9" s="569">
        <f>Steckbrief!E63</f>
        <v>0</v>
      </c>
      <c r="AC9" s="569"/>
      <c r="AD9" s="569"/>
      <c r="AE9" s="569"/>
      <c r="AF9" s="570"/>
    </row>
    <row r="10" spans="1:32">
      <c r="A10" s="304"/>
      <c r="B10" s="305"/>
      <c r="C10" s="305"/>
      <c r="D10" s="306"/>
      <c r="E10" s="306"/>
      <c r="F10" s="306"/>
      <c r="G10" s="306"/>
      <c r="H10" s="306"/>
      <c r="I10" s="306"/>
      <c r="J10" s="306"/>
      <c r="K10" s="306"/>
      <c r="L10" s="306"/>
      <c r="M10" s="306"/>
      <c r="N10" s="307"/>
      <c r="O10" s="307"/>
      <c r="P10" s="305"/>
      <c r="Q10" s="305"/>
      <c r="R10" s="306"/>
      <c r="S10" s="308"/>
      <c r="T10" s="272"/>
      <c r="U10" s="277"/>
      <c r="V10" s="277"/>
      <c r="W10" s="273"/>
      <c r="Y10" s="42">
        <f>Steckbrief!B64</f>
        <v>6</v>
      </c>
      <c r="Z10" s="607">
        <f>Steckbrief!C64</f>
        <v>0</v>
      </c>
      <c r="AA10" s="569">
        <f>Steckbrief!D64</f>
        <v>0</v>
      </c>
      <c r="AB10" s="569">
        <f>Steckbrief!E64</f>
        <v>0</v>
      </c>
      <c r="AC10" s="569"/>
      <c r="AD10" s="569"/>
      <c r="AE10" s="569"/>
      <c r="AF10" s="570"/>
    </row>
    <row r="11" spans="1:32" ht="75">
      <c r="A11" s="313"/>
      <c r="B11" s="47" t="s">
        <v>11</v>
      </c>
      <c r="C11" s="108" t="s">
        <v>138</v>
      </c>
      <c r="D11" s="630" t="s">
        <v>139</v>
      </c>
      <c r="E11" s="631"/>
      <c r="F11" s="631"/>
      <c r="G11" s="631"/>
      <c r="H11" s="631"/>
      <c r="I11" s="631"/>
      <c r="J11" s="631"/>
      <c r="K11" s="631"/>
      <c r="L11" s="631"/>
      <c r="M11" s="632"/>
      <c r="N11" s="109" t="s">
        <v>71</v>
      </c>
      <c r="O11" s="110" t="s">
        <v>140</v>
      </c>
      <c r="P11" s="111" t="s">
        <v>141</v>
      </c>
      <c r="Q11" s="111" t="s">
        <v>72</v>
      </c>
      <c r="R11" s="111" t="s">
        <v>73</v>
      </c>
      <c r="S11" s="309"/>
      <c r="T11" s="147" t="s">
        <v>74</v>
      </c>
      <c r="U11" s="111" t="s">
        <v>46</v>
      </c>
      <c r="V11" s="108" t="s">
        <v>22</v>
      </c>
      <c r="W11" s="273"/>
    </row>
    <row r="12" spans="1:32" s="107" customFormat="1" ht="18.75">
      <c r="A12" s="313"/>
      <c r="B12" s="17">
        <v>1</v>
      </c>
      <c r="C12" s="112"/>
      <c r="D12" s="617"/>
      <c r="E12" s="618"/>
      <c r="F12" s="618"/>
      <c r="G12" s="618"/>
      <c r="H12" s="618"/>
      <c r="I12" s="618"/>
      <c r="J12" s="618"/>
      <c r="K12" s="618"/>
      <c r="L12" s="618"/>
      <c r="M12" s="619"/>
      <c r="N12" s="90"/>
      <c r="O12" s="105"/>
      <c r="P12" s="106"/>
      <c r="Q12" s="115"/>
      <c r="R12" s="116"/>
      <c r="S12" s="309"/>
      <c r="T12" s="148" t="s">
        <v>79</v>
      </c>
      <c r="U12" s="90"/>
      <c r="V12" s="91"/>
      <c r="W12" s="312"/>
    </row>
    <row r="13" spans="1:32" s="107" customFormat="1" ht="18.75">
      <c r="A13" s="313"/>
      <c r="B13" s="17">
        <f t="shared" ref="B13:B25" si="0">B12+1</f>
        <v>2</v>
      </c>
      <c r="C13" s="113"/>
      <c r="D13" s="617"/>
      <c r="E13" s="618"/>
      <c r="F13" s="618"/>
      <c r="G13" s="618"/>
      <c r="H13" s="618"/>
      <c r="I13" s="618"/>
      <c r="J13" s="618"/>
      <c r="K13" s="618"/>
      <c r="L13" s="618"/>
      <c r="M13" s="619"/>
      <c r="N13" s="90"/>
      <c r="O13" s="105"/>
      <c r="P13" s="114"/>
      <c r="Q13" s="115"/>
      <c r="R13" s="117"/>
      <c r="S13" s="310"/>
      <c r="T13" s="148" t="s">
        <v>80</v>
      </c>
      <c r="U13" s="90"/>
      <c r="V13" s="91"/>
      <c r="W13" s="312"/>
    </row>
    <row r="14" spans="1:32" s="107" customFormat="1" ht="18.75">
      <c r="A14" s="313"/>
      <c r="B14" s="17">
        <f t="shared" si="0"/>
        <v>3</v>
      </c>
      <c r="C14" s="113"/>
      <c r="D14" s="617"/>
      <c r="E14" s="618"/>
      <c r="F14" s="618"/>
      <c r="G14" s="618"/>
      <c r="H14" s="618"/>
      <c r="I14" s="618"/>
      <c r="J14" s="618"/>
      <c r="K14" s="618"/>
      <c r="L14" s="618"/>
      <c r="M14" s="619"/>
      <c r="N14" s="90"/>
      <c r="O14" s="105"/>
      <c r="P14" s="114">
        <f t="shared" ref="P14:P24" si="1" xml:space="preserve"> N14/100*O14</f>
        <v>0</v>
      </c>
      <c r="Q14" s="115"/>
      <c r="R14" s="117"/>
      <c r="S14" s="309"/>
      <c r="T14" s="148"/>
      <c r="U14" s="90"/>
      <c r="V14" s="91"/>
      <c r="W14" s="312"/>
    </row>
    <row r="15" spans="1:32" s="107" customFormat="1" ht="18.75">
      <c r="A15" s="313"/>
      <c r="B15" s="17">
        <f t="shared" si="0"/>
        <v>4</v>
      </c>
      <c r="C15" s="113"/>
      <c r="D15" s="617"/>
      <c r="E15" s="618"/>
      <c r="F15" s="618"/>
      <c r="G15" s="618"/>
      <c r="H15" s="618"/>
      <c r="I15" s="618"/>
      <c r="J15" s="618"/>
      <c r="K15" s="618"/>
      <c r="L15" s="618"/>
      <c r="M15" s="619"/>
      <c r="N15" s="90"/>
      <c r="O15" s="105"/>
      <c r="P15" s="114">
        <f t="shared" si="1"/>
        <v>0</v>
      </c>
      <c r="Q15" s="115"/>
      <c r="R15" s="117"/>
      <c r="S15" s="309"/>
      <c r="T15" s="148"/>
      <c r="U15" s="90"/>
      <c r="V15" s="91"/>
      <c r="W15" s="312"/>
    </row>
    <row r="16" spans="1:32" s="107" customFormat="1" ht="18.75">
      <c r="A16" s="313"/>
      <c r="B16" s="17">
        <f t="shared" si="0"/>
        <v>5</v>
      </c>
      <c r="C16" s="113"/>
      <c r="D16" s="617"/>
      <c r="E16" s="618"/>
      <c r="F16" s="618"/>
      <c r="G16" s="618"/>
      <c r="H16" s="618"/>
      <c r="I16" s="618"/>
      <c r="J16" s="618"/>
      <c r="K16" s="618"/>
      <c r="L16" s="618"/>
      <c r="M16" s="619"/>
      <c r="N16" s="90"/>
      <c r="O16" s="105"/>
      <c r="P16" s="114">
        <f t="shared" si="1"/>
        <v>0</v>
      </c>
      <c r="Q16" s="115"/>
      <c r="R16" s="117"/>
      <c r="S16" s="310"/>
      <c r="T16" s="148"/>
      <c r="U16" s="90"/>
      <c r="V16" s="91"/>
      <c r="W16" s="312"/>
    </row>
    <row r="17" spans="1:25" s="107" customFormat="1" ht="18.75">
      <c r="A17" s="313"/>
      <c r="B17" s="17">
        <f t="shared" si="0"/>
        <v>6</v>
      </c>
      <c r="C17" s="113"/>
      <c r="D17" s="617"/>
      <c r="E17" s="618"/>
      <c r="F17" s="618"/>
      <c r="G17" s="618"/>
      <c r="H17" s="618"/>
      <c r="I17" s="618"/>
      <c r="J17" s="618"/>
      <c r="K17" s="618"/>
      <c r="L17" s="618"/>
      <c r="M17" s="619"/>
      <c r="N17" s="90"/>
      <c r="O17" s="105"/>
      <c r="P17" s="114">
        <f t="shared" si="1"/>
        <v>0</v>
      </c>
      <c r="Q17" s="115"/>
      <c r="R17" s="117"/>
      <c r="S17" s="309"/>
      <c r="T17" s="148"/>
      <c r="U17" s="90"/>
      <c r="V17" s="91"/>
      <c r="W17" s="312"/>
    </row>
    <row r="18" spans="1:25" s="107" customFormat="1" ht="18.75">
      <c r="A18" s="313"/>
      <c r="B18" s="17">
        <f t="shared" si="0"/>
        <v>7</v>
      </c>
      <c r="C18" s="113"/>
      <c r="D18" s="617"/>
      <c r="E18" s="618"/>
      <c r="F18" s="618"/>
      <c r="G18" s="618"/>
      <c r="H18" s="618"/>
      <c r="I18" s="618"/>
      <c r="J18" s="618"/>
      <c r="K18" s="618"/>
      <c r="L18" s="618"/>
      <c r="M18" s="619"/>
      <c r="N18" s="90"/>
      <c r="O18" s="105"/>
      <c r="P18" s="114">
        <f t="shared" si="1"/>
        <v>0</v>
      </c>
      <c r="Q18" s="115"/>
      <c r="R18" s="117"/>
      <c r="S18" s="309"/>
      <c r="T18" s="148"/>
      <c r="U18" s="90"/>
      <c r="V18" s="91"/>
      <c r="W18" s="312"/>
    </row>
    <row r="19" spans="1:25" s="107" customFormat="1" ht="18.75">
      <c r="A19" s="313"/>
      <c r="B19" s="17">
        <f t="shared" si="0"/>
        <v>8</v>
      </c>
      <c r="C19" s="113"/>
      <c r="D19" s="617"/>
      <c r="E19" s="618"/>
      <c r="F19" s="618"/>
      <c r="G19" s="618"/>
      <c r="H19" s="618"/>
      <c r="I19" s="618"/>
      <c r="J19" s="618"/>
      <c r="K19" s="618"/>
      <c r="L19" s="618"/>
      <c r="M19" s="619"/>
      <c r="N19" s="90"/>
      <c r="O19" s="105"/>
      <c r="P19" s="114">
        <f t="shared" si="1"/>
        <v>0</v>
      </c>
      <c r="Q19" s="115"/>
      <c r="R19" s="117"/>
      <c r="S19" s="310"/>
      <c r="T19" s="148"/>
      <c r="U19" s="90"/>
      <c r="V19" s="91"/>
      <c r="W19" s="312"/>
    </row>
    <row r="20" spans="1:25" s="107" customFormat="1" ht="18.75">
      <c r="A20" s="313"/>
      <c r="B20" s="17">
        <f t="shared" si="0"/>
        <v>9</v>
      </c>
      <c r="C20" s="113"/>
      <c r="D20" s="617"/>
      <c r="E20" s="618"/>
      <c r="F20" s="618"/>
      <c r="G20" s="618"/>
      <c r="H20" s="618"/>
      <c r="I20" s="618"/>
      <c r="J20" s="618"/>
      <c r="K20" s="618"/>
      <c r="L20" s="618"/>
      <c r="M20" s="619"/>
      <c r="N20" s="90"/>
      <c r="O20" s="105"/>
      <c r="P20" s="114">
        <f t="shared" si="1"/>
        <v>0</v>
      </c>
      <c r="Q20" s="115"/>
      <c r="R20" s="117"/>
      <c r="S20" s="309"/>
      <c r="T20" s="148"/>
      <c r="U20" s="90"/>
      <c r="V20" s="91"/>
      <c r="W20" s="312"/>
    </row>
    <row r="21" spans="1:25" s="107" customFormat="1" ht="18.75">
      <c r="A21" s="313"/>
      <c r="B21" s="17">
        <f t="shared" si="0"/>
        <v>10</v>
      </c>
      <c r="C21" s="113"/>
      <c r="D21" s="617"/>
      <c r="E21" s="618"/>
      <c r="F21" s="618"/>
      <c r="G21" s="618"/>
      <c r="H21" s="618"/>
      <c r="I21" s="618"/>
      <c r="J21" s="618"/>
      <c r="K21" s="618"/>
      <c r="L21" s="618"/>
      <c r="M21" s="619"/>
      <c r="N21" s="90"/>
      <c r="O21" s="105"/>
      <c r="P21" s="114">
        <f t="shared" si="1"/>
        <v>0</v>
      </c>
      <c r="Q21" s="115"/>
      <c r="R21" s="117"/>
      <c r="S21" s="309"/>
      <c r="T21" s="148"/>
      <c r="U21" s="90"/>
      <c r="V21" s="91"/>
      <c r="W21" s="312"/>
    </row>
    <row r="22" spans="1:25" s="107" customFormat="1" ht="18.75">
      <c r="A22" s="313"/>
      <c r="B22" s="17">
        <f t="shared" si="0"/>
        <v>11</v>
      </c>
      <c r="C22" s="113"/>
      <c r="D22" s="617"/>
      <c r="E22" s="618"/>
      <c r="F22" s="618"/>
      <c r="G22" s="618"/>
      <c r="H22" s="618"/>
      <c r="I22" s="618"/>
      <c r="J22" s="618"/>
      <c r="K22" s="618"/>
      <c r="L22" s="618"/>
      <c r="M22" s="619"/>
      <c r="N22" s="90"/>
      <c r="O22" s="105"/>
      <c r="P22" s="106">
        <f t="shared" si="1"/>
        <v>0</v>
      </c>
      <c r="Q22" s="115"/>
      <c r="R22" s="117"/>
      <c r="S22" s="310"/>
      <c r="T22" s="148"/>
      <c r="U22" s="90"/>
      <c r="V22" s="91"/>
      <c r="W22" s="312"/>
    </row>
    <row r="23" spans="1:25" s="107" customFormat="1" ht="18.75">
      <c r="A23" s="313"/>
      <c r="B23" s="17">
        <f t="shared" si="0"/>
        <v>12</v>
      </c>
      <c r="C23" s="113"/>
      <c r="D23" s="617"/>
      <c r="E23" s="618"/>
      <c r="F23" s="618"/>
      <c r="G23" s="618"/>
      <c r="H23" s="618"/>
      <c r="I23" s="618"/>
      <c r="J23" s="618"/>
      <c r="K23" s="618"/>
      <c r="L23" s="618"/>
      <c r="M23" s="619"/>
      <c r="N23" s="90"/>
      <c r="O23" s="105"/>
      <c r="P23" s="106">
        <f t="shared" si="1"/>
        <v>0</v>
      </c>
      <c r="Q23" s="115"/>
      <c r="R23" s="117"/>
      <c r="S23" s="309"/>
      <c r="T23" s="148"/>
      <c r="U23" s="90"/>
      <c r="V23" s="91"/>
      <c r="W23" s="312"/>
    </row>
    <row r="24" spans="1:25" s="107" customFormat="1" ht="18.75">
      <c r="A24" s="313"/>
      <c r="B24" s="17">
        <f t="shared" si="0"/>
        <v>13</v>
      </c>
      <c r="C24" s="113"/>
      <c r="D24" s="617"/>
      <c r="E24" s="618"/>
      <c r="F24" s="618"/>
      <c r="G24" s="618"/>
      <c r="H24" s="618"/>
      <c r="I24" s="618"/>
      <c r="J24" s="618"/>
      <c r="K24" s="618"/>
      <c r="L24" s="618"/>
      <c r="M24" s="619"/>
      <c r="N24" s="90"/>
      <c r="O24" s="105"/>
      <c r="P24" s="106">
        <f t="shared" si="1"/>
        <v>0</v>
      </c>
      <c r="Q24" s="115"/>
      <c r="R24" s="117"/>
      <c r="S24" s="309"/>
      <c r="T24" s="148"/>
      <c r="U24" s="90"/>
      <c r="V24" s="91"/>
      <c r="W24" s="312"/>
    </row>
    <row r="25" spans="1:25" s="107" customFormat="1" ht="23.25">
      <c r="A25" s="313"/>
      <c r="B25" s="17">
        <f t="shared" si="0"/>
        <v>14</v>
      </c>
      <c r="C25" s="222" t="s">
        <v>207</v>
      </c>
      <c r="D25" s="627"/>
      <c r="E25" s="628"/>
      <c r="F25" s="628"/>
      <c r="G25" s="628"/>
      <c r="H25" s="628"/>
      <c r="I25" s="628"/>
      <c r="J25" s="628"/>
      <c r="K25" s="628"/>
      <c r="L25" s="628"/>
      <c r="M25" s="629"/>
      <c r="N25" s="223"/>
      <c r="O25" s="224"/>
      <c r="P25" s="106">
        <f>SUM(P12:P24)</f>
        <v>0</v>
      </c>
      <c r="Q25" s="225"/>
      <c r="R25" s="226"/>
      <c r="S25" s="310"/>
      <c r="T25" s="148"/>
      <c r="U25" s="90"/>
      <c r="V25" s="91"/>
      <c r="W25" s="312"/>
    </row>
    <row r="26" spans="1:25" ht="15.75" thickBot="1">
      <c r="A26" s="314"/>
      <c r="B26" s="315"/>
      <c r="C26" s="315"/>
      <c r="D26" s="315"/>
      <c r="E26" s="315"/>
      <c r="F26" s="315"/>
      <c r="G26" s="315"/>
      <c r="H26" s="315"/>
      <c r="I26" s="315"/>
      <c r="J26" s="315"/>
      <c r="K26" s="315"/>
      <c r="L26" s="315"/>
      <c r="M26" s="315"/>
      <c r="N26" s="315"/>
      <c r="O26" s="315"/>
      <c r="P26" s="315"/>
      <c r="Q26" s="315"/>
      <c r="R26" s="315"/>
      <c r="S26" s="311"/>
      <c r="T26" s="174"/>
      <c r="U26" s="174"/>
      <c r="V26" s="174"/>
      <c r="W26" s="273"/>
    </row>
    <row r="27" spans="1:25" ht="39.950000000000003" customHeight="1">
      <c r="A27" s="298"/>
      <c r="B27" s="174"/>
      <c r="C27" s="316" t="s">
        <v>148</v>
      </c>
      <c r="D27" s="132"/>
      <c r="E27" s="133"/>
      <c r="F27" s="133"/>
      <c r="G27" s="133"/>
      <c r="H27" s="133"/>
      <c r="I27" s="133"/>
      <c r="J27" s="133"/>
      <c r="K27" s="133"/>
      <c r="L27" s="133"/>
      <c r="M27" s="134"/>
      <c r="N27" s="298"/>
      <c r="O27" s="174"/>
      <c r="P27" s="174"/>
      <c r="Q27" s="174"/>
      <c r="R27" s="174"/>
      <c r="S27" s="174"/>
      <c r="T27" s="174"/>
      <c r="U27" s="174"/>
      <c r="V27" s="174"/>
      <c r="W27" s="273"/>
    </row>
    <row r="28" spans="1:25" ht="39.950000000000003" customHeight="1">
      <c r="A28" s="298"/>
      <c r="B28" s="174"/>
      <c r="C28" s="317"/>
      <c r="D28" s="94"/>
      <c r="E28" s="95"/>
      <c r="F28" s="95"/>
      <c r="G28" s="95"/>
      <c r="H28" s="95"/>
      <c r="I28" s="95"/>
      <c r="J28" s="95"/>
      <c r="K28" s="95"/>
      <c r="L28" s="95"/>
      <c r="M28" s="96"/>
      <c r="N28" s="298"/>
      <c r="O28" s="174"/>
      <c r="P28" s="174"/>
      <c r="Q28" s="174"/>
      <c r="R28" s="174"/>
      <c r="S28" s="174"/>
      <c r="T28" s="174"/>
      <c r="U28" s="174"/>
      <c r="V28" s="174"/>
      <c r="W28" s="174"/>
      <c r="X28" s="103"/>
      <c r="Y28" s="41"/>
    </row>
    <row r="29" spans="1:25" ht="39.950000000000003" customHeight="1">
      <c r="A29" s="298"/>
      <c r="B29" s="174"/>
      <c r="C29" s="317">
        <v>20</v>
      </c>
      <c r="D29" s="97"/>
      <c r="E29" s="98"/>
      <c r="F29" s="98"/>
      <c r="G29" s="98"/>
      <c r="H29" s="98"/>
      <c r="I29" s="98"/>
      <c r="J29" s="98"/>
      <c r="K29" s="98"/>
      <c r="L29" s="98"/>
      <c r="M29" s="99"/>
      <c r="N29" s="298"/>
      <c r="O29" s="174"/>
      <c r="P29" s="174"/>
      <c r="Q29" s="174"/>
      <c r="R29" s="174"/>
      <c r="S29" s="174"/>
      <c r="T29" s="174"/>
      <c r="U29" s="174"/>
      <c r="V29" s="174"/>
      <c r="W29" s="174"/>
      <c r="X29" s="103"/>
      <c r="Y29" s="41"/>
    </row>
    <row r="30" spans="1:25" ht="39.950000000000003" customHeight="1">
      <c r="A30" s="298"/>
      <c r="B30" s="174"/>
      <c r="C30" s="317"/>
      <c r="D30" s="97"/>
      <c r="E30" s="98"/>
      <c r="F30" s="98"/>
      <c r="G30" s="98"/>
      <c r="H30" s="98"/>
      <c r="I30" s="98"/>
      <c r="J30" s="98"/>
      <c r="K30" s="98"/>
      <c r="L30" s="98"/>
      <c r="M30" s="99"/>
      <c r="N30" s="298"/>
      <c r="O30" s="174"/>
      <c r="P30" s="174"/>
      <c r="Q30" s="174"/>
      <c r="R30" s="174"/>
      <c r="S30" s="174"/>
      <c r="T30" s="174"/>
      <c r="U30" s="174"/>
      <c r="V30" s="174"/>
      <c r="W30" s="174"/>
      <c r="X30" s="103"/>
      <c r="Y30" s="41"/>
    </row>
    <row r="31" spans="1:25" ht="39.950000000000003" customHeight="1">
      <c r="A31" s="298"/>
      <c r="B31" s="174"/>
      <c r="C31" s="317">
        <v>15</v>
      </c>
      <c r="D31" s="97"/>
      <c r="E31" s="98"/>
      <c r="F31" s="98"/>
      <c r="G31" s="98"/>
      <c r="H31" s="98"/>
      <c r="I31" s="98"/>
      <c r="J31" s="98"/>
      <c r="K31" s="98"/>
      <c r="L31" s="98"/>
      <c r="M31" s="99"/>
      <c r="N31" s="319"/>
      <c r="O31" s="320"/>
      <c r="P31" s="320"/>
      <c r="Q31" s="320"/>
      <c r="R31" s="320"/>
      <c r="S31" s="320"/>
      <c r="T31" s="320"/>
      <c r="U31" s="320"/>
      <c r="V31" s="320"/>
      <c r="W31" s="320"/>
      <c r="X31" s="103"/>
      <c r="Y31" s="41"/>
    </row>
    <row r="32" spans="1:25" ht="39.950000000000003" customHeight="1">
      <c r="A32" s="298"/>
      <c r="B32" s="174"/>
      <c r="C32" s="317"/>
      <c r="D32" s="97"/>
      <c r="E32" s="98"/>
      <c r="F32" s="98"/>
      <c r="G32" s="98"/>
      <c r="H32" s="98"/>
      <c r="I32" s="98"/>
      <c r="J32" s="98"/>
      <c r="K32" s="98"/>
      <c r="L32" s="98"/>
      <c r="M32" s="99"/>
      <c r="N32" s="319"/>
      <c r="O32" s="174"/>
      <c r="P32" s="174"/>
      <c r="Q32" s="174"/>
      <c r="R32" s="174"/>
      <c r="S32" s="174"/>
      <c r="T32" s="174"/>
      <c r="U32" s="174"/>
      <c r="V32" s="174"/>
      <c r="W32" s="174"/>
      <c r="X32" s="103"/>
      <c r="Y32" s="41"/>
    </row>
    <row r="33" spans="1:25" ht="39.950000000000003" customHeight="1">
      <c r="A33" s="298"/>
      <c r="B33" s="174"/>
      <c r="C33" s="317">
        <v>10</v>
      </c>
      <c r="D33" s="97"/>
      <c r="E33" s="98"/>
      <c r="F33" s="98"/>
      <c r="G33" s="98"/>
      <c r="H33" s="98"/>
      <c r="I33" s="98"/>
      <c r="J33" s="98"/>
      <c r="K33" s="98"/>
      <c r="L33" s="98"/>
      <c r="M33" s="99"/>
      <c r="N33" s="319"/>
      <c r="O33" s="174"/>
      <c r="P33" s="174"/>
      <c r="Q33" s="174"/>
      <c r="R33" s="174"/>
      <c r="S33" s="174"/>
      <c r="T33" s="174"/>
      <c r="U33" s="174"/>
      <c r="V33" s="174"/>
      <c r="W33" s="174"/>
      <c r="X33" s="103"/>
      <c r="Y33" s="104"/>
    </row>
    <row r="34" spans="1:25" ht="39.950000000000003" customHeight="1">
      <c r="A34" s="298"/>
      <c r="B34" s="174"/>
      <c r="C34" s="317"/>
      <c r="D34" s="97"/>
      <c r="E34" s="98"/>
      <c r="F34" s="98"/>
      <c r="G34" s="98"/>
      <c r="H34" s="98"/>
      <c r="I34" s="98"/>
      <c r="J34" s="98"/>
      <c r="K34" s="98"/>
      <c r="L34" s="98"/>
      <c r="M34" s="99"/>
      <c r="N34" s="319"/>
      <c r="O34" s="174"/>
      <c r="P34" s="174"/>
      <c r="Q34" s="174"/>
      <c r="R34" s="174"/>
      <c r="S34" s="174"/>
      <c r="T34" s="174"/>
      <c r="U34" s="174"/>
      <c r="V34" s="174"/>
      <c r="W34" s="174"/>
      <c r="X34" s="103"/>
      <c r="Y34" s="41"/>
    </row>
    <row r="35" spans="1:25" ht="39.950000000000003" customHeight="1">
      <c r="A35" s="298"/>
      <c r="B35" s="174"/>
      <c r="C35" s="317">
        <v>5</v>
      </c>
      <c r="D35" s="97"/>
      <c r="E35" s="98"/>
      <c r="F35" s="98"/>
      <c r="G35" s="98"/>
      <c r="H35" s="98"/>
      <c r="I35" s="98"/>
      <c r="J35" s="98"/>
      <c r="K35" s="98"/>
      <c r="L35" s="98"/>
      <c r="M35" s="99"/>
      <c r="N35" s="319"/>
      <c r="O35" s="174"/>
      <c r="P35" s="174"/>
      <c r="Q35" s="174"/>
      <c r="R35" s="174"/>
      <c r="S35" s="174"/>
      <c r="T35" s="174"/>
      <c r="U35" s="174"/>
      <c r="V35" s="174"/>
      <c r="W35" s="174"/>
      <c r="X35" s="103"/>
      <c r="Y35" s="41"/>
    </row>
    <row r="36" spans="1:25" ht="39.950000000000003" customHeight="1">
      <c r="A36" s="298"/>
      <c r="B36" s="174"/>
      <c r="C36" s="317"/>
      <c r="D36" s="100"/>
      <c r="E36" s="101"/>
      <c r="F36" s="101"/>
      <c r="G36" s="101"/>
      <c r="H36" s="101"/>
      <c r="I36" s="101"/>
      <c r="J36" s="101"/>
      <c r="K36" s="101"/>
      <c r="L36" s="101"/>
      <c r="M36" s="102"/>
      <c r="N36" s="319"/>
      <c r="O36" s="174"/>
      <c r="P36" s="174"/>
      <c r="Q36" s="174"/>
      <c r="R36" s="174"/>
      <c r="S36" s="174"/>
      <c r="T36" s="174"/>
      <c r="U36" s="174"/>
      <c r="V36" s="174"/>
      <c r="W36" s="174"/>
      <c r="X36" s="103"/>
      <c r="Y36" s="41"/>
    </row>
    <row r="37" spans="1:25" ht="21">
      <c r="A37" s="298"/>
      <c r="B37" s="174"/>
      <c r="C37" s="318"/>
      <c r="D37" s="317"/>
      <c r="E37" s="317">
        <v>50</v>
      </c>
      <c r="F37" s="317"/>
      <c r="G37" s="317">
        <v>100</v>
      </c>
      <c r="H37" s="317"/>
      <c r="I37" s="317">
        <v>150</v>
      </c>
      <c r="J37" s="317"/>
      <c r="K37" s="317">
        <v>200</v>
      </c>
      <c r="L37" s="317"/>
      <c r="M37" s="317">
        <v>250</v>
      </c>
      <c r="N37" s="321" t="s">
        <v>112</v>
      </c>
      <c r="O37" s="174"/>
      <c r="P37" s="174"/>
      <c r="Q37" s="174"/>
      <c r="R37" s="174"/>
      <c r="S37" s="174"/>
      <c r="T37" s="174"/>
      <c r="U37" s="174"/>
      <c r="V37" s="174"/>
      <c r="W37" s="174"/>
      <c r="X37" s="103"/>
      <c r="Y37" s="41"/>
    </row>
    <row r="38" spans="1:25">
      <c r="A38" s="298"/>
      <c r="B38" s="174"/>
      <c r="C38" s="174"/>
      <c r="D38" s="174"/>
      <c r="E38" s="174"/>
      <c r="F38" s="174"/>
      <c r="G38" s="174"/>
      <c r="H38" s="174"/>
      <c r="I38" s="174"/>
      <c r="J38" s="174"/>
      <c r="K38" s="174"/>
      <c r="L38" s="174"/>
      <c r="M38" s="174"/>
      <c r="N38" s="174"/>
      <c r="O38" s="320"/>
      <c r="P38" s="320"/>
      <c r="Q38" s="320"/>
      <c r="R38" s="320"/>
      <c r="S38" s="320"/>
      <c r="T38" s="320"/>
      <c r="U38" s="320"/>
      <c r="V38" s="320"/>
      <c r="W38" s="320"/>
      <c r="X38" s="103"/>
      <c r="Y38" s="41"/>
    </row>
    <row r="39" spans="1:25">
      <c r="A39" s="298"/>
      <c r="B39" s="174"/>
      <c r="C39" s="174"/>
      <c r="D39" s="174"/>
      <c r="E39" s="174"/>
      <c r="F39" s="174"/>
      <c r="G39" s="174"/>
      <c r="H39" s="174"/>
      <c r="I39" s="174"/>
      <c r="J39" s="174"/>
      <c r="K39" s="174"/>
      <c r="L39" s="174"/>
      <c r="M39" s="174"/>
      <c r="N39" s="320"/>
      <c r="O39" s="174"/>
      <c r="P39" s="174"/>
      <c r="Q39" s="174"/>
      <c r="R39" s="174"/>
      <c r="S39" s="174"/>
      <c r="T39" s="174"/>
      <c r="U39" s="174"/>
      <c r="V39" s="174"/>
      <c r="W39" s="174"/>
      <c r="X39" s="103"/>
      <c r="Y39" s="41"/>
    </row>
    <row r="40" spans="1:25">
      <c r="A40" s="298"/>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c r="A41" s="298"/>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c r="B42" s="103"/>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3"/>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3"/>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3"/>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B46" s="103"/>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3"/>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B48" s="103"/>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3"/>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3"/>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3"/>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3"/>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3"/>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3"/>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3"/>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4 T11:V25 B25 D25:R25"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I30" sqref="I30"/>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5.425781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16384" width="10.85546875" style="37"/>
  </cols>
  <sheetData>
    <row r="1" spans="1:28" s="41" customFormat="1" ht="43.5" customHeight="1">
      <c r="A1" s="322"/>
      <c r="B1" s="203"/>
      <c r="C1" s="203"/>
      <c r="D1" s="203"/>
      <c r="E1" s="203"/>
      <c r="F1" s="203"/>
      <c r="G1" s="203"/>
      <c r="H1" s="203"/>
      <c r="I1" s="203"/>
      <c r="J1" s="203"/>
      <c r="K1" s="203"/>
      <c r="L1" s="203"/>
      <c r="M1" s="203"/>
      <c r="N1" s="203"/>
      <c r="O1" s="203"/>
      <c r="P1" s="203"/>
      <c r="Q1" s="203"/>
      <c r="R1" s="203"/>
      <c r="S1" s="204"/>
      <c r="T1"/>
      <c r="U1" s="37"/>
      <c r="V1" s="37"/>
      <c r="W1" s="37"/>
      <c r="X1" s="37"/>
      <c r="Y1" s="37"/>
      <c r="Z1" s="37"/>
      <c r="AA1" s="37"/>
      <c r="AB1" s="37"/>
    </row>
    <row r="2" spans="1:28" ht="15" customHeight="1">
      <c r="A2" s="322"/>
      <c r="B2" s="298"/>
      <c r="C2" s="324"/>
      <c r="D2" s="325"/>
      <c r="E2" s="325"/>
      <c r="F2" s="325"/>
      <c r="G2" s="298"/>
      <c r="H2" s="298"/>
      <c r="I2" s="298"/>
      <c r="J2" s="298"/>
      <c r="K2" s="298"/>
      <c r="L2" s="298"/>
      <c r="M2" s="298"/>
      <c r="N2" s="298"/>
      <c r="O2" s="298"/>
      <c r="P2" s="298"/>
      <c r="Q2" s="298"/>
      <c r="R2" s="298"/>
      <c r="S2" s="326"/>
    </row>
    <row r="3" spans="1:28" ht="15" customHeight="1">
      <c r="A3" s="322"/>
      <c r="B3" s="298"/>
      <c r="C3" s="274" t="s">
        <v>0</v>
      </c>
      <c r="D3" s="275" t="str">
        <f>Steckbrief!D3</f>
        <v>Anbindung von Fremdmaschinen in das Uhlmann SCADA System</v>
      </c>
      <c r="E3" s="271"/>
      <c r="F3" s="640" t="s">
        <v>3</v>
      </c>
      <c r="G3" s="641" t="str">
        <f>Steckbrief!D10</f>
        <v>Herr Janzen (Automatisierung)</v>
      </c>
      <c r="H3" s="642"/>
      <c r="I3" s="642"/>
      <c r="J3" s="642"/>
      <c r="K3" s="642"/>
      <c r="L3" s="642"/>
      <c r="M3" s="642"/>
      <c r="N3" s="642"/>
      <c r="O3" s="642"/>
      <c r="P3" s="642"/>
      <c r="Q3" s="300"/>
      <c r="R3" s="300"/>
      <c r="S3" s="327"/>
    </row>
    <row r="4" spans="1:28" ht="15" customHeight="1">
      <c r="A4" s="322"/>
      <c r="B4" s="298"/>
      <c r="C4" s="274" t="s">
        <v>64</v>
      </c>
      <c r="D4" s="275" t="str">
        <f>Steckbrief!D4</f>
        <v>Pharmazeutischer Konzern spezialisiert auf Insulin</v>
      </c>
      <c r="E4" s="271"/>
      <c r="F4" s="640"/>
      <c r="G4" s="641" t="str">
        <f>Steckbrief!D11</f>
        <v>Herr Eckert (Uhlmann Maschinen)</v>
      </c>
      <c r="H4" s="642"/>
      <c r="I4" s="642"/>
      <c r="J4" s="642"/>
      <c r="K4" s="642"/>
      <c r="L4" s="642"/>
      <c r="M4" s="642"/>
      <c r="N4" s="642"/>
      <c r="O4" s="642"/>
      <c r="P4" s="642"/>
      <c r="Q4" s="300"/>
      <c r="R4" s="300"/>
      <c r="S4" s="327"/>
    </row>
    <row r="5" spans="1:28" ht="15" customHeight="1">
      <c r="A5" s="322"/>
      <c r="B5" s="298"/>
      <c r="C5" s="274" t="s">
        <v>75</v>
      </c>
      <c r="D5" s="275" t="str">
        <f>Steckbrief!D5</f>
        <v>503703186</v>
      </c>
      <c r="E5" s="271"/>
      <c r="F5" s="640"/>
      <c r="G5" s="641" t="str">
        <f>Steckbrief!D12</f>
        <v>Herr Oliver (Pester Maschinen)</v>
      </c>
      <c r="H5" s="642"/>
      <c r="I5" s="642"/>
      <c r="J5" s="642"/>
      <c r="K5" s="642"/>
      <c r="L5" s="642"/>
      <c r="M5" s="642"/>
      <c r="N5" s="642"/>
      <c r="O5" s="642"/>
      <c r="P5" s="642"/>
      <c r="Q5" s="300"/>
      <c r="R5" s="300"/>
      <c r="S5" s="327"/>
    </row>
    <row r="6" spans="1:28" ht="15" customHeight="1">
      <c r="A6" s="322"/>
      <c r="B6" s="298"/>
      <c r="C6" s="274" t="s">
        <v>65</v>
      </c>
      <c r="D6" s="275" t="str">
        <f>Steckbrief!D6</f>
        <v>Herr Merk</v>
      </c>
      <c r="E6" s="271"/>
      <c r="F6" s="640"/>
      <c r="G6" s="641">
        <f>Steckbrief!D13</f>
        <v>0</v>
      </c>
      <c r="H6" s="642"/>
      <c r="I6" s="642"/>
      <c r="J6" s="642"/>
      <c r="K6" s="642"/>
      <c r="L6" s="642"/>
      <c r="M6" s="642"/>
      <c r="N6" s="642"/>
      <c r="O6" s="642"/>
      <c r="P6" s="642"/>
      <c r="Q6" s="300"/>
      <c r="R6" s="300"/>
      <c r="S6" s="327"/>
    </row>
    <row r="7" spans="1:28" ht="15" customHeight="1">
      <c r="A7" s="322"/>
      <c r="B7" s="298"/>
      <c r="C7" s="274" t="s">
        <v>20</v>
      </c>
      <c r="D7" s="275" t="str">
        <f>Steckbrief!D7</f>
        <v>Herr Braun</v>
      </c>
      <c r="E7" s="271"/>
      <c r="F7" s="640"/>
      <c r="G7" s="641">
        <f>Steckbrief!D14</f>
        <v>0</v>
      </c>
      <c r="H7" s="642"/>
      <c r="I7" s="642"/>
      <c r="J7" s="642"/>
      <c r="K7" s="642"/>
      <c r="L7" s="642"/>
      <c r="M7" s="642"/>
      <c r="N7" s="642"/>
      <c r="O7" s="642"/>
      <c r="P7" s="642"/>
      <c r="Q7" s="300"/>
      <c r="R7" s="300"/>
      <c r="S7" s="327"/>
    </row>
    <row r="8" spans="1:28" ht="15" customHeight="1">
      <c r="A8" s="322"/>
      <c r="B8" s="298"/>
      <c r="C8" s="274" t="s">
        <v>66</v>
      </c>
      <c r="D8" s="275" t="str">
        <f>Steckbrief!D8</f>
        <v xml:space="preserve">Herr Eckert </v>
      </c>
      <c r="E8" s="271"/>
      <c r="F8" s="271"/>
      <c r="G8" s="298"/>
      <c r="H8" s="298"/>
      <c r="I8" s="298"/>
      <c r="J8" s="298"/>
      <c r="K8" s="298"/>
      <c r="L8" s="298"/>
      <c r="M8" s="298"/>
      <c r="N8" s="298"/>
      <c r="O8" s="298"/>
      <c r="P8" s="298"/>
      <c r="Q8" s="300"/>
      <c r="R8" s="300"/>
      <c r="S8" s="327"/>
    </row>
    <row r="9" spans="1:28" ht="15" customHeight="1" thickBot="1">
      <c r="A9" s="322"/>
      <c r="B9" s="298"/>
      <c r="C9" s="278" t="s">
        <v>2</v>
      </c>
      <c r="D9" s="333" t="s">
        <v>136</v>
      </c>
      <c r="E9" s="302"/>
      <c r="F9" s="302"/>
      <c r="G9" s="298"/>
      <c r="H9" s="298"/>
      <c r="I9" s="298"/>
      <c r="J9" s="298"/>
      <c r="K9" s="298"/>
      <c r="L9" s="298"/>
      <c r="M9" s="298"/>
      <c r="N9" s="298"/>
      <c r="O9" s="298"/>
      <c r="P9" s="298"/>
      <c r="Q9" s="300"/>
      <c r="R9" s="300"/>
      <c r="S9" s="327"/>
    </row>
    <row r="10" spans="1:28" ht="15" customHeight="1">
      <c r="A10" s="304"/>
      <c r="B10" s="328"/>
      <c r="C10" s="329"/>
      <c r="D10" s="633"/>
      <c r="E10" s="633"/>
      <c r="F10" s="330"/>
      <c r="G10" s="331"/>
      <c r="H10" s="331"/>
      <c r="I10" s="331"/>
      <c r="J10" s="331"/>
      <c r="K10" s="331"/>
      <c r="L10" s="331"/>
      <c r="M10" s="331"/>
      <c r="N10" s="331"/>
      <c r="O10" s="331"/>
      <c r="P10" s="331"/>
      <c r="Q10" s="331"/>
      <c r="R10" s="328"/>
      <c r="S10" s="332"/>
    </row>
    <row r="11" spans="1:28" ht="66.95" customHeight="1">
      <c r="A11" s="313"/>
      <c r="B11" s="48" t="s">
        <v>11</v>
      </c>
      <c r="C11" s="48" t="s">
        <v>145</v>
      </c>
      <c r="D11" s="634" t="s">
        <v>129</v>
      </c>
      <c r="E11" s="635"/>
      <c r="F11" s="49" t="s">
        <v>132</v>
      </c>
      <c r="G11" s="636" t="s">
        <v>130</v>
      </c>
      <c r="H11" s="637"/>
      <c r="I11" s="637"/>
      <c r="J11" s="637"/>
      <c r="K11" s="638" t="s">
        <v>131</v>
      </c>
      <c r="L11" s="637"/>
      <c r="M11" s="637"/>
      <c r="N11" s="637"/>
      <c r="O11" s="637"/>
      <c r="P11" s="639"/>
      <c r="Q11" s="300"/>
      <c r="R11" s="300"/>
      <c r="S11" s="339"/>
    </row>
    <row r="12" spans="1:28" ht="24.95" customHeight="1">
      <c r="A12" s="313"/>
      <c r="B12" s="39">
        <v>1</v>
      </c>
      <c r="C12" s="92"/>
      <c r="D12" s="647"/>
      <c r="E12" s="648"/>
      <c r="F12" s="38"/>
      <c r="G12" s="643"/>
      <c r="H12" s="644"/>
      <c r="I12" s="644"/>
      <c r="J12" s="644"/>
      <c r="K12" s="645"/>
      <c r="L12" s="646"/>
      <c r="M12" s="646"/>
      <c r="N12" s="646"/>
      <c r="O12" s="646"/>
      <c r="P12" s="646"/>
      <c r="Q12" s="300"/>
      <c r="R12" s="300"/>
      <c r="S12" s="339"/>
    </row>
    <row r="13" spans="1:28" ht="24.95" customHeight="1">
      <c r="A13" s="313"/>
      <c r="B13" s="39">
        <v>2</v>
      </c>
      <c r="C13" s="92"/>
      <c r="D13" s="647"/>
      <c r="E13" s="648"/>
      <c r="F13" s="38"/>
      <c r="G13" s="643"/>
      <c r="H13" s="644"/>
      <c r="I13" s="644"/>
      <c r="J13" s="644"/>
      <c r="K13" s="645"/>
      <c r="L13" s="646"/>
      <c r="M13" s="646"/>
      <c r="N13" s="646"/>
      <c r="O13" s="646"/>
      <c r="P13" s="646"/>
      <c r="Q13" s="300"/>
      <c r="R13" s="300"/>
      <c r="S13" s="339"/>
    </row>
    <row r="14" spans="1:28" ht="24.95" customHeight="1">
      <c r="A14" s="313"/>
      <c r="B14" s="39">
        <v>3</v>
      </c>
      <c r="C14" s="92"/>
      <c r="D14" s="647"/>
      <c r="E14" s="648"/>
      <c r="F14" s="38"/>
      <c r="G14" s="643"/>
      <c r="H14" s="644"/>
      <c r="I14" s="644"/>
      <c r="J14" s="644"/>
      <c r="K14" s="645"/>
      <c r="L14" s="646"/>
      <c r="M14" s="646"/>
      <c r="N14" s="646"/>
      <c r="O14" s="646"/>
      <c r="P14" s="646"/>
      <c r="Q14" s="300"/>
      <c r="R14" s="300"/>
      <c r="S14" s="339"/>
    </row>
    <row r="15" spans="1:28" ht="24.95" customHeight="1">
      <c r="A15" s="313"/>
      <c r="B15" s="39">
        <v>4</v>
      </c>
      <c r="C15" s="92"/>
      <c r="D15" s="122"/>
      <c r="E15" s="123"/>
      <c r="F15" s="38"/>
      <c r="G15" s="643"/>
      <c r="H15" s="644"/>
      <c r="I15" s="644"/>
      <c r="J15" s="644"/>
      <c r="K15" s="645"/>
      <c r="L15" s="646"/>
      <c r="M15" s="646"/>
      <c r="N15" s="646"/>
      <c r="O15" s="646"/>
      <c r="P15" s="646"/>
      <c r="Q15" s="300"/>
      <c r="R15" s="300"/>
      <c r="S15" s="339"/>
    </row>
    <row r="16" spans="1:28" ht="24.95" customHeight="1">
      <c r="A16" s="313"/>
      <c r="B16" s="39">
        <v>5</v>
      </c>
      <c r="C16" s="92"/>
      <c r="D16" s="122"/>
      <c r="E16" s="123"/>
      <c r="F16" s="38"/>
      <c r="G16" s="643"/>
      <c r="H16" s="644"/>
      <c r="I16" s="644"/>
      <c r="J16" s="644"/>
      <c r="K16" s="645"/>
      <c r="L16" s="646"/>
      <c r="M16" s="646"/>
      <c r="N16" s="646"/>
      <c r="O16" s="646"/>
      <c r="P16" s="646"/>
      <c r="Q16" s="300"/>
      <c r="R16" s="300"/>
      <c r="S16" s="339"/>
    </row>
    <row r="17" spans="1:19" ht="24.95" customHeight="1">
      <c r="A17" s="313"/>
      <c r="B17" s="39">
        <v>6</v>
      </c>
      <c r="C17" s="92"/>
      <c r="D17" s="122"/>
      <c r="E17" s="123"/>
      <c r="F17" s="38"/>
      <c r="G17" s="643"/>
      <c r="H17" s="644"/>
      <c r="I17" s="644"/>
      <c r="J17" s="644"/>
      <c r="K17" s="645"/>
      <c r="L17" s="646"/>
      <c r="M17" s="646"/>
      <c r="N17" s="646"/>
      <c r="O17" s="646"/>
      <c r="P17" s="646"/>
      <c r="Q17" s="300"/>
      <c r="R17" s="300"/>
      <c r="S17" s="339"/>
    </row>
    <row r="18" spans="1:19" ht="24.95" customHeight="1">
      <c r="A18" s="313"/>
      <c r="B18" s="39">
        <v>7</v>
      </c>
      <c r="C18" s="92"/>
      <c r="D18" s="122"/>
      <c r="E18" s="123"/>
      <c r="F18" s="38"/>
      <c r="G18" s="643"/>
      <c r="H18" s="644"/>
      <c r="I18" s="644"/>
      <c r="J18" s="644"/>
      <c r="K18" s="645"/>
      <c r="L18" s="646"/>
      <c r="M18" s="646"/>
      <c r="N18" s="646"/>
      <c r="O18" s="646"/>
      <c r="P18" s="646"/>
      <c r="Q18" s="300"/>
      <c r="R18" s="300"/>
      <c r="S18" s="339"/>
    </row>
    <row r="19" spans="1:19" ht="24.95" customHeight="1">
      <c r="A19" s="313"/>
      <c r="B19" s="39">
        <v>8</v>
      </c>
      <c r="C19" s="92"/>
      <c r="D19" s="647"/>
      <c r="E19" s="648"/>
      <c r="F19" s="38"/>
      <c r="G19" s="643"/>
      <c r="H19" s="644"/>
      <c r="I19" s="644"/>
      <c r="J19" s="644"/>
      <c r="K19" s="645"/>
      <c r="L19" s="646"/>
      <c r="M19" s="646"/>
      <c r="N19" s="646"/>
      <c r="O19" s="646"/>
      <c r="P19" s="646"/>
      <c r="Q19" s="300"/>
      <c r="R19" s="300"/>
      <c r="S19" s="339"/>
    </row>
    <row r="20" spans="1:19" ht="24.95" customHeight="1">
      <c r="A20" s="313"/>
      <c r="B20" s="39">
        <v>9</v>
      </c>
      <c r="C20" s="92"/>
      <c r="D20" s="647"/>
      <c r="E20" s="648"/>
      <c r="F20" s="38"/>
      <c r="G20" s="643"/>
      <c r="H20" s="644"/>
      <c r="I20" s="644"/>
      <c r="J20" s="644"/>
      <c r="K20" s="645"/>
      <c r="L20" s="646"/>
      <c r="M20" s="646"/>
      <c r="N20" s="646"/>
      <c r="O20" s="646"/>
      <c r="P20" s="646"/>
      <c r="Q20" s="300"/>
      <c r="R20" s="300"/>
      <c r="S20" s="339"/>
    </row>
    <row r="21" spans="1:19" ht="24.95" customHeight="1">
      <c r="A21" s="313"/>
      <c r="B21" s="39">
        <v>10</v>
      </c>
      <c r="C21" s="92"/>
      <c r="D21" s="647"/>
      <c r="E21" s="648"/>
      <c r="F21" s="38"/>
      <c r="G21" s="643"/>
      <c r="H21" s="644"/>
      <c r="I21" s="644"/>
      <c r="J21" s="644"/>
      <c r="K21" s="645"/>
      <c r="L21" s="646"/>
      <c r="M21" s="646"/>
      <c r="N21" s="646"/>
      <c r="O21" s="646"/>
      <c r="P21" s="646"/>
      <c r="Q21" s="300"/>
      <c r="R21" s="300"/>
      <c r="S21" s="339"/>
    </row>
    <row r="22" spans="1:19" ht="24.95" customHeight="1">
      <c r="A22" s="313"/>
      <c r="B22" s="39">
        <v>11</v>
      </c>
      <c r="C22" s="93"/>
      <c r="D22" s="647"/>
      <c r="E22" s="648"/>
      <c r="F22" s="38"/>
      <c r="G22" s="643"/>
      <c r="H22" s="644"/>
      <c r="I22" s="644"/>
      <c r="J22" s="644"/>
      <c r="K22" s="645"/>
      <c r="L22" s="646"/>
      <c r="M22" s="646"/>
      <c r="N22" s="646"/>
      <c r="O22" s="646"/>
      <c r="P22" s="646"/>
      <c r="Q22" s="300"/>
      <c r="R22" s="300"/>
      <c r="S22" s="339"/>
    </row>
    <row r="23" spans="1:19" ht="15.75" thickBot="1">
      <c r="A23" s="314"/>
      <c r="B23" s="334"/>
      <c r="C23" s="335"/>
      <c r="D23" s="335"/>
      <c r="E23" s="336"/>
      <c r="F23" s="336"/>
      <c r="G23" s="335"/>
      <c r="H23" s="335"/>
      <c r="I23" s="335"/>
      <c r="J23" s="335"/>
      <c r="K23" s="335"/>
      <c r="L23" s="335"/>
      <c r="M23" s="335"/>
      <c r="N23" s="335"/>
      <c r="O23" s="335"/>
      <c r="P23" s="335"/>
      <c r="Q23" s="337"/>
      <c r="R23" s="337"/>
      <c r="S23" s="338"/>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15"/>
  <sheetViews>
    <sheetView zoomScale="150" zoomScaleNormal="150" workbookViewId="0">
      <selection activeCell="C1" sqref="C1"/>
    </sheetView>
  </sheetViews>
  <sheetFormatPr baseColWidth="10" defaultRowHeight="15"/>
  <cols>
    <col min="1" max="1" width="27.7109375" customWidth="1"/>
    <col min="2" max="2" width="3.28515625" customWidth="1"/>
    <col min="3" max="33" width="3.7109375" customWidth="1"/>
  </cols>
  <sheetData>
    <row r="1" spans="1:33" ht="21">
      <c r="A1" s="263" t="s">
        <v>149</v>
      </c>
      <c r="B1" s="397"/>
      <c r="C1" s="264" t="s">
        <v>212</v>
      </c>
      <c r="D1" s="264"/>
      <c r="E1" s="264"/>
      <c r="F1" s="264"/>
      <c r="G1" s="264"/>
      <c r="H1" s="264"/>
      <c r="I1" s="264"/>
      <c r="J1" s="264"/>
      <c r="K1" s="264"/>
      <c r="L1" s="264"/>
      <c r="M1" s="264"/>
      <c r="N1" s="264"/>
      <c r="O1" s="264"/>
      <c r="P1" s="264"/>
      <c r="Q1" s="264"/>
      <c r="R1" s="264"/>
      <c r="S1" s="264"/>
      <c r="T1" s="264"/>
      <c r="U1" s="264"/>
      <c r="V1" s="264"/>
      <c r="W1" s="264"/>
      <c r="X1" s="264"/>
      <c r="Y1" s="265"/>
      <c r="Z1" s="266"/>
    </row>
    <row r="2" spans="1:33">
      <c r="A2" s="267" t="s">
        <v>59</v>
      </c>
      <c r="B2" s="171"/>
      <c r="C2" s="171">
        <v>30</v>
      </c>
      <c r="D2" s="171">
        <f>C2+1</f>
        <v>31</v>
      </c>
      <c r="E2" s="171">
        <f>D2+1</f>
        <v>32</v>
      </c>
      <c r="F2" s="171">
        <f t="shared" ref="F2:AG2" si="0">E2+1</f>
        <v>33</v>
      </c>
      <c r="G2" s="171">
        <f t="shared" si="0"/>
        <v>34</v>
      </c>
      <c r="H2" s="171">
        <f t="shared" si="0"/>
        <v>35</v>
      </c>
      <c r="I2" s="171">
        <f t="shared" si="0"/>
        <v>36</v>
      </c>
      <c r="J2" s="171">
        <f t="shared" si="0"/>
        <v>37</v>
      </c>
      <c r="K2" s="171">
        <f t="shared" si="0"/>
        <v>38</v>
      </c>
      <c r="L2" s="171">
        <f t="shared" si="0"/>
        <v>39</v>
      </c>
      <c r="M2" s="171">
        <f t="shared" si="0"/>
        <v>40</v>
      </c>
      <c r="N2" s="171">
        <f t="shared" si="0"/>
        <v>41</v>
      </c>
      <c r="O2" s="171">
        <f t="shared" si="0"/>
        <v>42</v>
      </c>
      <c r="P2" s="171">
        <f t="shared" si="0"/>
        <v>43</v>
      </c>
      <c r="Q2" s="171">
        <f t="shared" si="0"/>
        <v>44</v>
      </c>
      <c r="R2" s="171">
        <f t="shared" si="0"/>
        <v>45</v>
      </c>
      <c r="S2" s="171">
        <f t="shared" si="0"/>
        <v>46</v>
      </c>
      <c r="T2" s="171">
        <f t="shared" si="0"/>
        <v>47</v>
      </c>
      <c r="U2" s="171">
        <f t="shared" si="0"/>
        <v>48</v>
      </c>
      <c r="V2" s="171">
        <f t="shared" si="0"/>
        <v>49</v>
      </c>
      <c r="W2" s="171">
        <f t="shared" si="0"/>
        <v>50</v>
      </c>
      <c r="X2" s="171">
        <f t="shared" si="0"/>
        <v>51</v>
      </c>
      <c r="Y2" s="170">
        <f t="shared" si="0"/>
        <v>52</v>
      </c>
      <c r="Z2" s="268">
        <v>1</v>
      </c>
      <c r="AA2">
        <f t="shared" si="0"/>
        <v>2</v>
      </c>
      <c r="AB2">
        <f t="shared" si="0"/>
        <v>3</v>
      </c>
      <c r="AC2">
        <f t="shared" si="0"/>
        <v>4</v>
      </c>
      <c r="AD2">
        <f t="shared" si="0"/>
        <v>5</v>
      </c>
      <c r="AE2">
        <f t="shared" si="0"/>
        <v>6</v>
      </c>
      <c r="AF2">
        <f t="shared" si="0"/>
        <v>7</v>
      </c>
      <c r="AG2">
        <f t="shared" si="0"/>
        <v>8</v>
      </c>
    </row>
    <row r="3" spans="1:33">
      <c r="A3" s="403" t="s">
        <v>161</v>
      </c>
      <c r="B3" s="41"/>
      <c r="C3" s="396" t="s">
        <v>150</v>
      </c>
      <c r="D3" s="41"/>
      <c r="E3" s="41"/>
      <c r="F3" s="41"/>
      <c r="G3" s="41"/>
      <c r="H3" s="41"/>
      <c r="I3" s="41"/>
      <c r="J3" s="41"/>
      <c r="K3" s="41"/>
      <c r="L3" s="41"/>
      <c r="M3" s="41"/>
      <c r="N3" s="41"/>
      <c r="O3" s="41"/>
      <c r="P3" s="41"/>
      <c r="Q3" s="41"/>
      <c r="R3" s="41"/>
      <c r="S3" s="41"/>
      <c r="T3" s="41"/>
      <c r="U3" s="41"/>
      <c r="V3" s="41"/>
      <c r="W3" s="41"/>
      <c r="X3" s="41"/>
      <c r="Y3" s="41"/>
      <c r="Z3" s="398"/>
    </row>
    <row r="4" spans="1:33">
      <c r="A4" s="403" t="s">
        <v>154</v>
      </c>
      <c r="B4" s="41"/>
      <c r="C4" s="269"/>
      <c r="D4" s="41"/>
      <c r="E4" s="41"/>
      <c r="F4" s="41"/>
      <c r="G4" s="41"/>
      <c r="H4" s="41"/>
      <c r="I4" s="41"/>
      <c r="J4" s="41"/>
      <c r="K4" s="41"/>
      <c r="L4" s="41"/>
      <c r="M4" s="41"/>
      <c r="N4" s="41"/>
      <c r="O4" s="41"/>
      <c r="P4" s="41"/>
      <c r="Q4" s="41"/>
      <c r="R4" s="41"/>
      <c r="S4" s="41"/>
      <c r="T4" s="41"/>
      <c r="U4" s="41"/>
      <c r="V4" s="41"/>
      <c r="W4" s="41"/>
      <c r="X4" s="41"/>
      <c r="Y4" s="41"/>
      <c r="Z4" s="398"/>
    </row>
    <row r="5" spans="1:33">
      <c r="A5" s="403" t="s">
        <v>160</v>
      </c>
      <c r="B5" s="41"/>
      <c r="C5" s="41"/>
      <c r="D5" s="399" t="s">
        <v>150</v>
      </c>
      <c r="E5" s="41"/>
      <c r="F5" s="400"/>
      <c r="G5" s="41"/>
      <c r="H5" s="41"/>
      <c r="I5" s="41"/>
      <c r="J5" s="41"/>
      <c r="K5" s="41"/>
      <c r="L5" s="41"/>
      <c r="M5" s="41"/>
      <c r="N5" s="41"/>
      <c r="O5" s="41"/>
      <c r="P5" s="41"/>
      <c r="Q5" s="41"/>
      <c r="R5" s="41"/>
      <c r="S5" s="41"/>
      <c r="T5" s="41"/>
      <c r="U5" s="41"/>
      <c r="V5" s="41"/>
      <c r="W5" s="41"/>
      <c r="X5" s="41"/>
      <c r="Y5" s="41"/>
      <c r="Z5" s="398"/>
    </row>
    <row r="6" spans="1:33">
      <c r="A6" s="403" t="s">
        <v>155</v>
      </c>
      <c r="B6" s="41"/>
      <c r="C6" s="41"/>
      <c r="D6" s="270"/>
      <c r="E6" s="269"/>
      <c r="F6" s="270"/>
      <c r="G6" s="269"/>
      <c r="H6" s="269"/>
      <c r="I6" s="269"/>
      <c r="J6" s="269"/>
      <c r="K6" s="269"/>
      <c r="L6" s="269"/>
      <c r="M6" s="269"/>
      <c r="N6" s="269"/>
      <c r="O6" s="41"/>
      <c r="P6" s="41"/>
      <c r="Q6" s="41"/>
      <c r="R6" s="41"/>
      <c r="S6" s="41"/>
      <c r="T6" s="41"/>
      <c r="U6" s="41"/>
      <c r="V6" s="41"/>
      <c r="W6" s="41"/>
      <c r="X6" s="41"/>
      <c r="Y6" s="41"/>
      <c r="Z6" s="398"/>
    </row>
    <row r="7" spans="1:33">
      <c r="A7" s="403" t="s">
        <v>159</v>
      </c>
      <c r="B7" s="41"/>
      <c r="C7" s="41"/>
      <c r="D7" s="41"/>
      <c r="E7" s="41"/>
      <c r="F7" s="41"/>
      <c r="G7" s="41"/>
      <c r="H7" s="41"/>
      <c r="I7" s="41"/>
      <c r="J7" s="41"/>
      <c r="K7" s="41"/>
      <c r="L7" s="41"/>
      <c r="M7" s="41"/>
      <c r="N7" s="401"/>
      <c r="O7" s="399" t="s">
        <v>150</v>
      </c>
      <c r="P7" s="41"/>
      <c r="Q7" s="41"/>
      <c r="R7" s="41"/>
      <c r="S7" s="41"/>
      <c r="T7" s="41"/>
      <c r="U7" s="41"/>
      <c r="V7" s="41"/>
      <c r="W7" s="41"/>
      <c r="X7" s="41"/>
      <c r="Y7" s="41"/>
      <c r="Z7" s="398"/>
    </row>
    <row r="8" spans="1:33">
      <c r="A8" s="403" t="s">
        <v>156</v>
      </c>
      <c r="B8" s="41"/>
      <c r="C8" s="41"/>
      <c r="D8" s="41"/>
      <c r="E8" s="41"/>
      <c r="F8" s="41"/>
      <c r="G8" s="41"/>
      <c r="H8" s="41"/>
      <c r="I8" s="41"/>
      <c r="J8" s="41"/>
      <c r="K8" s="41"/>
      <c r="L8" s="41"/>
      <c r="M8" s="41"/>
      <c r="N8" s="41"/>
      <c r="O8" s="269"/>
      <c r="P8" s="269"/>
      <c r="Q8" s="269"/>
      <c r="R8" s="269"/>
      <c r="S8" s="269"/>
      <c r="T8" s="269"/>
      <c r="U8" s="41"/>
      <c r="V8" s="41"/>
      <c r="W8" s="41"/>
      <c r="X8" s="41"/>
      <c r="Y8" s="41"/>
      <c r="Z8" s="398"/>
    </row>
    <row r="9" spans="1:33">
      <c r="A9" s="403" t="s">
        <v>162</v>
      </c>
      <c r="B9" s="41"/>
      <c r="C9" s="41"/>
      <c r="D9" s="41"/>
      <c r="E9" s="41"/>
      <c r="F9" s="41"/>
      <c r="G9" s="41"/>
      <c r="H9" s="41"/>
      <c r="I9" s="41"/>
      <c r="J9" s="41"/>
      <c r="K9" s="41"/>
      <c r="L9" s="41"/>
      <c r="M9" s="41"/>
      <c r="N9" s="41"/>
      <c r="O9" s="41"/>
      <c r="P9" s="41"/>
      <c r="Q9" s="41"/>
      <c r="R9" s="401"/>
      <c r="S9" s="41"/>
      <c r="T9" s="41"/>
      <c r="U9" s="399" t="s">
        <v>150</v>
      </c>
      <c r="V9" s="41"/>
      <c r="W9" s="41"/>
      <c r="X9" s="41"/>
      <c r="Y9" s="41"/>
      <c r="Z9" s="398"/>
    </row>
    <row r="10" spans="1:33">
      <c r="A10" s="403" t="s">
        <v>157</v>
      </c>
      <c r="B10" s="41"/>
      <c r="C10" s="41"/>
      <c r="D10" s="41"/>
      <c r="E10" s="41"/>
      <c r="F10" s="41"/>
      <c r="G10" s="41"/>
      <c r="H10" s="41"/>
      <c r="I10" s="41"/>
      <c r="J10" s="41"/>
      <c r="K10" s="41"/>
      <c r="L10" s="41"/>
      <c r="M10" s="41"/>
      <c r="N10" s="41"/>
      <c r="O10" s="41"/>
      <c r="P10" s="41"/>
      <c r="Q10" s="41"/>
      <c r="R10" s="41"/>
      <c r="S10" s="41"/>
      <c r="T10" s="41"/>
      <c r="U10" s="269"/>
      <c r="V10" s="41"/>
      <c r="W10" s="41"/>
      <c r="X10" s="41"/>
      <c r="Y10" s="41"/>
      <c r="Z10" s="398"/>
    </row>
    <row r="11" spans="1:33">
      <c r="A11" s="403" t="s">
        <v>163</v>
      </c>
      <c r="B11" s="41"/>
      <c r="C11" s="41"/>
      <c r="D11" s="41"/>
      <c r="E11" s="41"/>
      <c r="F11" s="41"/>
      <c r="G11" s="41"/>
      <c r="H11" s="41"/>
      <c r="I11" s="41"/>
      <c r="J11" s="41"/>
      <c r="K11" s="41"/>
      <c r="L11" s="41"/>
      <c r="M11" s="41"/>
      <c r="N11" s="41"/>
      <c r="O11" s="41"/>
      <c r="P11" s="41"/>
      <c r="Q11" s="41"/>
      <c r="R11" s="41"/>
      <c r="S11" s="41"/>
      <c r="T11" s="41"/>
      <c r="U11" s="41"/>
      <c r="V11" s="399" t="s">
        <v>150</v>
      </c>
      <c r="W11" s="41"/>
      <c r="X11" s="41"/>
      <c r="Y11" s="41"/>
      <c r="Z11" s="398"/>
    </row>
    <row r="12" spans="1:33">
      <c r="A12" s="403" t="s">
        <v>158</v>
      </c>
      <c r="B12" s="41"/>
      <c r="C12" s="41"/>
      <c r="D12" s="41"/>
      <c r="E12" s="41"/>
      <c r="F12" s="41"/>
      <c r="G12" s="41"/>
      <c r="H12" s="41"/>
      <c r="I12" s="41"/>
      <c r="J12" s="41"/>
      <c r="K12" s="41"/>
      <c r="L12" s="41"/>
      <c r="M12" s="41"/>
      <c r="N12" s="41"/>
      <c r="O12" s="41"/>
      <c r="P12" s="41"/>
      <c r="Q12" s="41"/>
      <c r="R12" s="41"/>
      <c r="S12" s="41"/>
      <c r="T12" s="41"/>
      <c r="U12" s="41"/>
      <c r="V12" s="269"/>
      <c r="W12" s="41"/>
      <c r="X12" s="41"/>
      <c r="Y12" s="41"/>
      <c r="Z12" s="398"/>
    </row>
    <row r="13" spans="1:33">
      <c r="A13" s="403" t="s">
        <v>209</v>
      </c>
      <c r="B13" s="41"/>
      <c r="C13" s="41"/>
      <c r="D13" s="41"/>
      <c r="E13" s="41"/>
      <c r="F13" s="41"/>
      <c r="G13" s="41"/>
      <c r="H13" s="41"/>
      <c r="I13" s="41"/>
      <c r="J13" s="41"/>
      <c r="K13" s="41"/>
      <c r="L13" s="41"/>
      <c r="M13" s="41"/>
      <c r="N13" s="41"/>
      <c r="O13" s="41"/>
      <c r="P13" s="41"/>
      <c r="Q13" s="41"/>
      <c r="R13" s="41"/>
      <c r="S13" s="41"/>
      <c r="T13" s="41"/>
      <c r="U13" s="41"/>
      <c r="V13" s="41"/>
      <c r="W13" s="399" t="s">
        <v>150</v>
      </c>
      <c r="X13" s="41"/>
      <c r="Y13" s="41"/>
      <c r="Z13" s="398"/>
    </row>
    <row r="14" spans="1:33">
      <c r="A14" s="403" t="s">
        <v>210</v>
      </c>
      <c r="B14" s="41"/>
      <c r="C14" s="41"/>
      <c r="D14" s="41"/>
      <c r="E14" s="41"/>
      <c r="F14" s="41"/>
      <c r="G14" s="41"/>
      <c r="H14" s="41"/>
      <c r="I14" s="41"/>
      <c r="J14" s="41"/>
      <c r="K14" s="41"/>
      <c r="L14" s="41"/>
      <c r="M14" s="41"/>
      <c r="N14" s="41"/>
      <c r="O14" s="41"/>
      <c r="P14" s="41"/>
      <c r="Q14" s="41"/>
      <c r="R14" s="41"/>
      <c r="S14" s="41"/>
      <c r="T14" s="41"/>
      <c r="U14" s="41"/>
      <c r="V14" s="41"/>
      <c r="W14" s="269"/>
      <c r="X14" s="269"/>
      <c r="Y14" s="269"/>
      <c r="Z14" s="398"/>
    </row>
    <row r="15" spans="1:33" ht="15.75" thickBot="1">
      <c r="A15" s="404" t="s">
        <v>211</v>
      </c>
      <c r="B15" s="402"/>
      <c r="C15" s="402"/>
      <c r="D15" s="402"/>
      <c r="E15" s="402"/>
      <c r="F15" s="402"/>
      <c r="G15" s="402"/>
      <c r="H15" s="402"/>
      <c r="I15" s="402"/>
      <c r="J15" s="402"/>
      <c r="K15" s="402"/>
      <c r="L15" s="402"/>
      <c r="M15" s="402"/>
      <c r="N15" s="402"/>
      <c r="O15" s="402"/>
      <c r="P15" s="402"/>
      <c r="Q15" s="402"/>
      <c r="R15" s="402"/>
      <c r="S15" s="402"/>
      <c r="T15" s="402"/>
      <c r="U15" s="402"/>
      <c r="V15" s="402"/>
      <c r="W15" s="402"/>
      <c r="X15" s="402"/>
      <c r="Y15" s="402"/>
      <c r="Z15" s="405" t="s">
        <v>150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2019-12-23T20:06:10Z</dcterms:modified>
</cp:coreProperties>
</file>