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Pedro Angeloni Alvarenga\SOP\FPOO java\"/>
    </mc:Choice>
  </mc:AlternateContent>
  <xr:revisionPtr revIDLastSave="0" documentId="13_ncr:1_{E9A26990-D049-4BA9-B356-B8B1EC509A0F}" xr6:coauthVersionLast="47" xr6:coauthVersionMax="47" xr10:uidLastSave="{00000000-0000-0000-0000-000000000000}"/>
  <bookViews>
    <workbookView xWindow="-120" yWindow="-120" windowWidth="29040" windowHeight="15840" activeTab="1" xr2:uid="{22D482A7-C169-4015-822C-EA99934E847F}"/>
  </bookViews>
  <sheets>
    <sheet name="Vendas" sheetId="1" r:id="rId1"/>
    <sheet name="Comér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13" i="2" s="1"/>
  <c r="F5" i="2"/>
  <c r="F6" i="2"/>
  <c r="F7" i="2"/>
  <c r="F8" i="2"/>
  <c r="F9" i="2"/>
  <c r="F10" i="2"/>
  <c r="F11" i="2"/>
  <c r="G2" i="2"/>
  <c r="G3" i="2"/>
  <c r="G4" i="2"/>
  <c r="H4" i="2" s="1"/>
  <c r="I4" i="2" s="1"/>
  <c r="G5" i="2"/>
  <c r="H5" i="2" s="1"/>
  <c r="I5" i="2" s="1"/>
  <c r="G6" i="2"/>
  <c r="G7" i="2"/>
  <c r="G8" i="2"/>
  <c r="H8" i="2" s="1"/>
  <c r="I8" i="2" s="1"/>
  <c r="G9" i="2"/>
  <c r="G10" i="2"/>
  <c r="H10" i="2" s="1"/>
  <c r="I10" i="2" s="1"/>
  <c r="G11" i="2"/>
  <c r="B17" i="1"/>
  <c r="B16" i="1"/>
  <c r="B15" i="1"/>
  <c r="B14" i="1"/>
  <c r="B13" i="1"/>
  <c r="D3" i="1"/>
  <c r="D4" i="1"/>
  <c r="D5" i="1"/>
  <c r="D6" i="1"/>
  <c r="D7" i="1"/>
  <c r="D8" i="1"/>
  <c r="D9" i="1"/>
  <c r="D10" i="1"/>
  <c r="D11" i="1"/>
  <c r="D2" i="1"/>
  <c r="H11" i="2" l="1"/>
  <c r="I11" i="2" s="1"/>
  <c r="H3" i="2"/>
  <c r="I3" i="2" s="1"/>
  <c r="H7" i="2"/>
  <c r="I7" i="2" s="1"/>
  <c r="H9" i="2"/>
  <c r="I9" i="2" s="1"/>
  <c r="H6" i="2"/>
  <c r="I6" i="2" s="1"/>
  <c r="G13" i="2"/>
  <c r="H2" i="2"/>
  <c r="I2" i="2" s="1"/>
</calcChain>
</file>

<file path=xl/sharedStrings.xml><?xml version="1.0" encoding="utf-8"?>
<sst xmlns="http://schemas.openxmlformats.org/spreadsheetml/2006/main" count="38" uniqueCount="27">
  <si>
    <t>Produto</t>
  </si>
  <si>
    <t>Quantidade</t>
  </si>
  <si>
    <t>Preço</t>
  </si>
  <si>
    <t>Subtotal()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</si>
  <si>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</si>
  <si>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</si>
  <si>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</si>
  <si>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</si>
  <si>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</si>
  <si>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</si>
  <si>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</si>
  <si>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</si>
  <si>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</si>
  <si>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</si>
  <si>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Total</t>
  </si>
  <si>
    <t>Média dos Preços</t>
  </si>
  <si>
    <t>Produto mais barato</t>
  </si>
  <si>
    <t>Produto mais caro</t>
  </si>
  <si>
    <t>Produto mais vendido</t>
  </si>
  <si>
    <t>qtdComprada</t>
  </si>
  <si>
    <t>qtdVendida</t>
  </si>
  <si>
    <t>precoCompra</t>
  </si>
  <si>
    <t>precoVenda</t>
  </si>
  <si>
    <t>investimento</t>
  </si>
  <si>
    <t>faturamento</t>
  </si>
  <si>
    <t>lucro R$</t>
  </si>
  <si>
    <t>lucro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</si>
</sst>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44" fontId="3" fillId="2" borderId="7" xfId="1" applyFont="1" applyFill="1" applyBorder="1" applyAlignment="1">
      <alignment horizontal="center"/>
    </xf>
    <xf numFmtId="44" fontId="4" fillId="2" borderId="10" xfId="1" applyFont="1" applyFill="1" applyBorder="1" applyAlignment="1">
      <alignment horizontal="center"/>
    </xf>
    <xf numFmtId="44" fontId="3" fillId="3" borderId="8" xfId="1" applyFont="1" applyFill="1" applyBorder="1" applyAlignment="1">
      <alignment horizontal="center"/>
    </xf>
    <xf numFmtId="44" fontId="4" fillId="3" borderId="11" xfId="1" applyFont="1" applyFill="1" applyBorder="1" applyAlignment="1">
      <alignment horizontal="center"/>
    </xf>
    <xf numFmtId="44" fontId="3" fillId="2" borderId="8" xfId="1" applyFont="1" applyFill="1" applyBorder="1" applyAlignment="1">
      <alignment horizontal="center"/>
    </xf>
    <xf numFmtId="44" fontId="4" fillId="2" borderId="11" xfId="1" applyFont="1" applyFill="1" applyBorder="1" applyAlignment="1">
      <alignment horizontal="center"/>
    </xf>
    <xf numFmtId="44" fontId="3" fillId="2" borderId="9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5" fontId="0" fillId="0" borderId="16" xfId="2" applyNumberFormat="1" applyFont="1" applyBorder="1" applyAlignment="1">
      <alignment vertical="center"/>
    </xf>
    <xf numFmtId="175" fontId="0" fillId="0" borderId="18" xfId="2" applyNumberFormat="1" applyFont="1" applyBorder="1" applyAlignment="1">
      <alignment vertical="center"/>
    </xf>
  </cellXfs>
  <cellStyles count="3">
    <cellStyle name="Moeda" xfId="1" builtinId="4"/>
    <cellStyle name="Normal" xfId="0" builtinId="0"/>
    <cellStyle name="Vírgula" xfId="2" builtinId="3"/>
  </cellStyles>
  <dxfs count="21">
    <dxf>
      <numFmt numFmtId="175" formatCode="_-* #,##0.0_-;\-* #,##0.0_-;_-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41AFE-EB7A-48F4-9461-DA30DEE5C7DF}" name="Tabela1" displayName="Tabela1" ref="A1:D11" totalsRowShown="0" headerRowDxfId="20" headerRowBorderDxfId="19" tableBorderDxfId="18">
  <autoFilter ref="A1:D11" xr:uid="{48341AFE-EB7A-48F4-9461-DA30DEE5C7DF}">
    <filterColumn colId="0" hiddenButton="1"/>
    <filterColumn colId="1" hiddenButton="1"/>
    <filterColumn colId="2" hiddenButton="1"/>
    <filterColumn colId="3" hiddenButton="1"/>
  </autoFilter>
  <tableColumns count="4">
    <tableColumn id="1" xr3:uid="{DAAEDE7C-ABD9-4FCB-9954-0B3263A83DD8}" name="Produto" dataDxfId="17"/>
    <tableColumn id="2" xr3:uid="{BD89A272-1F38-4A8C-BBA9-900247A50B9E}" name="Quantidade" dataDxfId="16"/>
    <tableColumn id="3" xr3:uid="{5F5CA6F8-1CB5-400D-B8F1-3162F4DC0675}" name="Preço" dataDxfId="15" dataCellStyle="Moeda"/>
    <tableColumn id="4" xr3:uid="{900E6AB3-6131-4E53-B842-F77922BA0B5E}" name="Subtotal()" dataDxfId="14">
      <calculatedColumnFormula>B2*C2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3F2A4-B5DD-44FA-9654-21AB6022497A}" name="Tabela2" displayName="Tabela2" ref="A1:I11" totalsRowShown="0" headerRowDxfId="13" dataDxfId="12" headerRowBorderDxfId="10" tableBorderDxfId="11" totalsRowBorderDxfId="9">
  <autoFilter ref="A1:I11" xr:uid="{2753F2A4-B5DD-44FA-9654-21AB602249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569A77B-08BC-4A25-8F68-E2368463D895}" name="Produto" dataDxfId="8"/>
    <tableColumn id="2" xr3:uid="{4686E18D-9DBB-4A74-8627-6B418FBDECCD}" name="qtdComprada" dataDxfId="7"/>
    <tableColumn id="3" xr3:uid="{3A5E7C5B-F4C8-4489-B348-3CB7611D0346}" name="qtdVendida" dataDxfId="6"/>
    <tableColumn id="4" xr3:uid="{EFDED6AD-8A7C-4716-8B7D-24F4A1D92505}" name="precoCompra" dataDxfId="5"/>
    <tableColumn id="5" xr3:uid="{1E67E9B7-52A8-49FF-8CCC-F4FCF7F0D9DF}" name="precoVenda" dataDxfId="4"/>
    <tableColumn id="6" xr3:uid="{2A9ED36B-FEFF-49BC-BE46-AC425C58488B}" name="investimento" dataDxfId="3">
      <calculatedColumnFormula>Tabela2[[#This Row],[precoCompra]]*Tabela2[[#This Row],[qtdComprada]]</calculatedColumnFormula>
    </tableColumn>
    <tableColumn id="7" xr3:uid="{0EE43CA9-030A-4329-BE3E-8F781918515D}" name="faturamento" dataDxfId="2">
      <calculatedColumnFormula>Tabela2[[#This Row],[precoVenda]]*Tabela2[[#This Row],[qtdVendida]]</calculatedColumnFormula>
    </tableColumn>
    <tableColumn id="8" xr3:uid="{C0763F45-28B8-442F-AD84-AFD511BCA5C0}" name="lucro R$" dataDxfId="1">
      <calculatedColumnFormula>Tabela2[[#This Row],[faturamento]]-Tabela2[[#This Row],[investimento]]</calculatedColumnFormula>
    </tableColumn>
    <tableColumn id="9" xr3:uid="{B7840391-6201-4984-A256-078BFB5A260E}" name="lucro %" dataDxfId="0" dataCellStyle="Vírgula">
      <calculatedColumnFormula>(Tabela2[[#This Row],[lucro R$]]*100)/Tabela2[[#This Row],[investimento]]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95BB-5A86-43EC-BAF9-103D946A94D0}">
  <dimension ref="A1:D22"/>
  <sheetViews>
    <sheetView workbookViewId="0">
      <selection activeCell="C4" sqref="C4"/>
    </sheetView>
  </sheetViews>
  <sheetFormatPr defaultRowHeight="15" x14ac:dyDescent="0.25"/>
  <cols>
    <col min="1" max="1" width="22.85546875" customWidth="1"/>
    <col min="2" max="2" width="15.28515625" customWidth="1"/>
    <col min="3" max="3" width="15.7109375" customWidth="1"/>
    <col min="4" max="4" width="19.42578125" customWidth="1"/>
  </cols>
  <sheetData>
    <row r="1" spans="1:4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 t="s">
        <v>4</v>
      </c>
      <c r="B2" s="3">
        <v>5</v>
      </c>
      <c r="C2" s="10">
        <v>15.5</v>
      </c>
      <c r="D2" s="4">
        <f>B2*C2</f>
        <v>77.5</v>
      </c>
    </row>
    <row r="3" spans="1:4" x14ac:dyDescent="0.25">
      <c r="A3" s="1" t="s">
        <v>5</v>
      </c>
      <c r="B3" s="1">
        <v>3</v>
      </c>
      <c r="C3" s="11">
        <v>25.5</v>
      </c>
      <c r="D3" s="2">
        <f t="shared" ref="D3:D11" si="0">B3*C3</f>
        <v>76.5</v>
      </c>
    </row>
    <row r="4" spans="1:4" x14ac:dyDescent="0.25">
      <c r="A4" s="1" t="s">
        <v>6</v>
      </c>
      <c r="B4" s="1">
        <v>2</v>
      </c>
      <c r="C4" s="11">
        <v>35.5</v>
      </c>
      <c r="D4" s="2">
        <f t="shared" si="0"/>
        <v>71</v>
      </c>
    </row>
    <row r="5" spans="1:4" x14ac:dyDescent="0.25">
      <c r="A5" s="1" t="s">
        <v>7</v>
      </c>
      <c r="B5" s="1">
        <v>2</v>
      </c>
      <c r="C5" s="11">
        <v>18</v>
      </c>
      <c r="D5" s="2">
        <f t="shared" si="0"/>
        <v>36</v>
      </c>
    </row>
    <row r="6" spans="1:4" x14ac:dyDescent="0.25">
      <c r="A6" s="1" t="s">
        <v>8</v>
      </c>
      <c r="B6" s="1">
        <v>12</v>
      </c>
      <c r="C6" s="11">
        <v>8.99</v>
      </c>
      <c r="D6" s="2">
        <f t="shared" si="0"/>
        <v>107.88</v>
      </c>
    </row>
    <row r="7" spans="1:4" x14ac:dyDescent="0.25">
      <c r="A7" s="1" t="s">
        <v>9</v>
      </c>
      <c r="B7" s="1">
        <v>8</v>
      </c>
      <c r="C7" s="11">
        <v>8.99</v>
      </c>
      <c r="D7" s="2">
        <f t="shared" si="0"/>
        <v>71.92</v>
      </c>
    </row>
    <row r="8" spans="1:4" x14ac:dyDescent="0.25">
      <c r="A8" s="1" t="s">
        <v>10</v>
      </c>
      <c r="B8" s="1">
        <v>10</v>
      </c>
      <c r="C8" s="11">
        <v>8.99</v>
      </c>
      <c r="D8" s="2">
        <f t="shared" si="0"/>
        <v>89.9</v>
      </c>
    </row>
    <row r="9" spans="1:4" x14ac:dyDescent="0.25">
      <c r="A9" s="1" t="s">
        <v>11</v>
      </c>
      <c r="B9" s="1">
        <v>4</v>
      </c>
      <c r="C9" s="11">
        <v>350.5</v>
      </c>
      <c r="D9" s="2">
        <f t="shared" si="0"/>
        <v>1402</v>
      </c>
    </row>
    <row r="10" spans="1:4" x14ac:dyDescent="0.25">
      <c r="A10" s="1" t="s">
        <v>12</v>
      </c>
      <c r="B10" s="1">
        <v>2</v>
      </c>
      <c r="C10" s="11">
        <v>255.9</v>
      </c>
      <c r="D10" s="2">
        <f t="shared" si="0"/>
        <v>511.8</v>
      </c>
    </row>
    <row r="11" spans="1:4" x14ac:dyDescent="0.25">
      <c r="A11" s="8" t="s">
        <v>13</v>
      </c>
      <c r="B11" s="8">
        <v>3</v>
      </c>
      <c r="C11" s="12">
        <v>435.5</v>
      </c>
      <c r="D11" s="9">
        <f t="shared" si="0"/>
        <v>1306.5</v>
      </c>
    </row>
    <row r="12" spans="1:4" ht="15.75" thickBot="1" x14ac:dyDescent="0.3"/>
    <row r="13" spans="1:4" x14ac:dyDescent="0.25">
      <c r="A13" s="13" t="s">
        <v>14</v>
      </c>
      <c r="B13" s="14">
        <f>SUM(Tabela1[Subtotal()])</f>
        <v>3751</v>
      </c>
    </row>
    <row r="14" spans="1:4" x14ac:dyDescent="0.25">
      <c r="A14" s="15" t="s">
        <v>15</v>
      </c>
      <c r="B14" s="16">
        <f>AVERAGE(Tabela1[Preço])</f>
        <v>116.33699999999999</v>
      </c>
    </row>
    <row r="15" spans="1:4" x14ac:dyDescent="0.25">
      <c r="A15" s="17" t="s">
        <v>16</v>
      </c>
      <c r="B15" s="18">
        <f>MIN(Tabela1[Preço])</f>
        <v>8.99</v>
      </c>
    </row>
    <row r="16" spans="1:4" x14ac:dyDescent="0.25">
      <c r="A16" s="15" t="s">
        <v>17</v>
      </c>
      <c r="B16" s="16">
        <f>MAX(Tabela1[Preço])</f>
        <v>435.5</v>
      </c>
    </row>
    <row r="17" spans="1:4" ht="15.75" thickBot="1" x14ac:dyDescent="0.3">
      <c r="A17" s="19" t="s">
        <v>18</v>
      </c>
      <c r="B17" s="20">
        <f>MAX(Tabela1[Quantidade])</f>
        <v>12</v>
      </c>
    </row>
    <row r="22" spans="1:4" x14ac:dyDescent="0.25">
      <c r="D22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6D60-A5AA-4BB0-A097-08746FD6C410}">
  <dimension ref="A1:I13"/>
  <sheetViews>
    <sheetView tabSelected="1" workbookViewId="0">
      <selection activeCell="H23" sqref="H23"/>
    </sheetView>
  </sheetViews>
  <sheetFormatPr defaultRowHeight="15" x14ac:dyDescent="0.25"/>
  <cols>
    <col min="1" max="9" width="15.42578125" customWidth="1"/>
  </cols>
  <sheetData>
    <row r="1" spans="1:9" x14ac:dyDescent="0.25">
      <c r="A1" s="23" t="s">
        <v>0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5" t="s">
        <v>26</v>
      </c>
    </row>
    <row r="2" spans="1:9" x14ac:dyDescent="0.25">
      <c r="A2" s="26" t="s">
        <v>4</v>
      </c>
      <c r="B2" s="27">
        <v>10</v>
      </c>
      <c r="C2" s="27">
        <v>7</v>
      </c>
      <c r="D2" s="27">
        <v>11.16</v>
      </c>
      <c r="E2" s="27">
        <v>15.5</v>
      </c>
      <c r="F2" s="27">
        <f>Tabela2[[#This Row],[precoCompra]]*Tabela2[[#This Row],[qtdComprada]]</f>
        <v>111.6</v>
      </c>
      <c r="G2" s="27">
        <f>Tabela2[[#This Row],[precoVenda]]*Tabela2[[#This Row],[qtdVendida]]</f>
        <v>108.5</v>
      </c>
      <c r="H2" s="27">
        <f>Tabela2[[#This Row],[faturamento]]-Tabela2[[#This Row],[investimento]]</f>
        <v>-3.0999999999999943</v>
      </c>
      <c r="I2" s="30">
        <f>(Tabela2[[#This Row],[lucro R$]]*100)/Tabela2[[#This Row],[investimento]]</f>
        <v>-2.7777777777777728</v>
      </c>
    </row>
    <row r="3" spans="1:9" x14ac:dyDescent="0.25">
      <c r="A3" s="26" t="s">
        <v>5</v>
      </c>
      <c r="B3" s="27">
        <v>10</v>
      </c>
      <c r="C3" s="27">
        <v>6</v>
      </c>
      <c r="D3" s="27">
        <v>13.77</v>
      </c>
      <c r="E3" s="27">
        <v>25.5</v>
      </c>
      <c r="F3" s="27">
        <f>Tabela2[[#This Row],[precoCompra]]*Tabela2[[#This Row],[qtdComprada]]</f>
        <v>137.69999999999999</v>
      </c>
      <c r="G3" s="27">
        <f>Tabela2[[#This Row],[precoVenda]]*Tabela2[[#This Row],[qtdVendida]]</f>
        <v>153</v>
      </c>
      <c r="H3" s="27">
        <f>Tabela2[[#This Row],[faturamento]]-Tabela2[[#This Row],[investimento]]</f>
        <v>15.300000000000011</v>
      </c>
      <c r="I3" s="30">
        <f>(Tabela2[[#This Row],[lucro R$]]*100)/Tabela2[[#This Row],[investimento]]</f>
        <v>11.11111111111112</v>
      </c>
    </row>
    <row r="4" spans="1:9" x14ac:dyDescent="0.25">
      <c r="A4" s="26" t="s">
        <v>6</v>
      </c>
      <c r="B4" s="27">
        <v>5</v>
      </c>
      <c r="C4" s="27">
        <v>3</v>
      </c>
      <c r="D4" s="27">
        <v>14.2</v>
      </c>
      <c r="E4" s="27">
        <v>35.5</v>
      </c>
      <c r="F4" s="27">
        <f>Tabela2[[#This Row],[precoCompra]]*Tabela2[[#This Row],[qtdComprada]]</f>
        <v>71</v>
      </c>
      <c r="G4" s="27">
        <f>Tabela2[[#This Row],[precoVenda]]*Tabela2[[#This Row],[qtdVendida]]</f>
        <v>106.5</v>
      </c>
      <c r="H4" s="27">
        <f>Tabela2[[#This Row],[faturamento]]-Tabela2[[#This Row],[investimento]]</f>
        <v>35.5</v>
      </c>
      <c r="I4" s="30">
        <f>(Tabela2[[#This Row],[lucro R$]]*100)/Tabela2[[#This Row],[investimento]]</f>
        <v>50</v>
      </c>
    </row>
    <row r="5" spans="1:9" x14ac:dyDescent="0.25">
      <c r="A5" s="26" t="s">
        <v>7</v>
      </c>
      <c r="B5" s="27">
        <v>5</v>
      </c>
      <c r="C5" s="27">
        <v>5</v>
      </c>
      <c r="D5" s="27">
        <v>12.78</v>
      </c>
      <c r="E5" s="27">
        <v>18</v>
      </c>
      <c r="F5" s="27">
        <f>Tabela2[[#This Row],[precoCompra]]*Tabela2[[#This Row],[qtdComprada]]</f>
        <v>63.9</v>
      </c>
      <c r="G5" s="27">
        <f>Tabela2[[#This Row],[precoVenda]]*Tabela2[[#This Row],[qtdVendida]]</f>
        <v>90</v>
      </c>
      <c r="H5" s="27">
        <f>Tabela2[[#This Row],[faturamento]]-Tabela2[[#This Row],[investimento]]</f>
        <v>26.1</v>
      </c>
      <c r="I5" s="30">
        <f>(Tabela2[[#This Row],[lucro R$]]*100)/Tabela2[[#This Row],[investimento]]</f>
        <v>40.845070422535215</v>
      </c>
    </row>
    <row r="6" spans="1:9" x14ac:dyDescent="0.25">
      <c r="A6" s="26" t="s">
        <v>8</v>
      </c>
      <c r="B6" s="27">
        <v>50</v>
      </c>
      <c r="C6" s="27">
        <v>35</v>
      </c>
      <c r="D6" s="27">
        <v>4.9400000000000004</v>
      </c>
      <c r="E6" s="27">
        <v>8.99</v>
      </c>
      <c r="F6" s="27">
        <f>Tabela2[[#This Row],[precoCompra]]*Tabela2[[#This Row],[qtdComprada]]</f>
        <v>247.00000000000003</v>
      </c>
      <c r="G6" s="27">
        <f>Tabela2[[#This Row],[precoVenda]]*Tabela2[[#This Row],[qtdVendida]]</f>
        <v>314.65000000000003</v>
      </c>
      <c r="H6" s="27">
        <f>Tabela2[[#This Row],[faturamento]]-Tabela2[[#This Row],[investimento]]</f>
        <v>67.650000000000006</v>
      </c>
      <c r="I6" s="30">
        <f>(Tabela2[[#This Row],[lucro R$]]*100)/Tabela2[[#This Row],[investimento]]</f>
        <v>27.388663967611336</v>
      </c>
    </row>
    <row r="7" spans="1:9" x14ac:dyDescent="0.25">
      <c r="A7" s="26" t="s">
        <v>9</v>
      </c>
      <c r="B7" s="27">
        <v>50</v>
      </c>
      <c r="C7" s="27">
        <v>28</v>
      </c>
      <c r="D7" s="27">
        <v>4.41</v>
      </c>
      <c r="E7" s="27">
        <v>8.99</v>
      </c>
      <c r="F7" s="27">
        <f>Tabela2[[#This Row],[precoCompra]]*Tabela2[[#This Row],[qtdComprada]]</f>
        <v>220.5</v>
      </c>
      <c r="G7" s="27">
        <f>Tabela2[[#This Row],[precoVenda]]*Tabela2[[#This Row],[qtdVendida]]</f>
        <v>251.72</v>
      </c>
      <c r="H7" s="27">
        <f>Tabela2[[#This Row],[faturamento]]-Tabela2[[#This Row],[investimento]]</f>
        <v>31.22</v>
      </c>
      <c r="I7" s="30">
        <f>(Tabela2[[#This Row],[lucro R$]]*100)/Tabela2[[#This Row],[investimento]]</f>
        <v>14.158730158730158</v>
      </c>
    </row>
    <row r="8" spans="1:9" x14ac:dyDescent="0.25">
      <c r="A8" s="26" t="s">
        <v>10</v>
      </c>
      <c r="B8" s="27">
        <v>50</v>
      </c>
      <c r="C8" s="27">
        <v>32</v>
      </c>
      <c r="D8" s="27">
        <v>5.03</v>
      </c>
      <c r="E8" s="27">
        <v>8.99</v>
      </c>
      <c r="F8" s="27">
        <f>Tabela2[[#This Row],[precoCompra]]*Tabela2[[#This Row],[qtdComprada]]</f>
        <v>251.5</v>
      </c>
      <c r="G8" s="27">
        <f>Tabela2[[#This Row],[precoVenda]]*Tabela2[[#This Row],[qtdVendida]]</f>
        <v>287.68</v>
      </c>
      <c r="H8" s="27">
        <f>Tabela2[[#This Row],[faturamento]]-Tabela2[[#This Row],[investimento]]</f>
        <v>36.180000000000007</v>
      </c>
      <c r="I8" s="30">
        <f>(Tabela2[[#This Row],[lucro R$]]*100)/Tabela2[[#This Row],[investimento]]</f>
        <v>14.385685884691853</v>
      </c>
    </row>
    <row r="9" spans="1:9" x14ac:dyDescent="0.25">
      <c r="A9" s="26" t="s">
        <v>11</v>
      </c>
      <c r="B9" s="27">
        <v>10</v>
      </c>
      <c r="C9" s="27">
        <v>6</v>
      </c>
      <c r="D9" s="27">
        <v>80.62</v>
      </c>
      <c r="E9" s="27">
        <v>350.5</v>
      </c>
      <c r="F9" s="27">
        <f>Tabela2[[#This Row],[precoCompra]]*Tabela2[[#This Row],[qtdComprada]]</f>
        <v>806.2</v>
      </c>
      <c r="G9" s="27">
        <f>Tabela2[[#This Row],[precoVenda]]*Tabela2[[#This Row],[qtdVendida]]</f>
        <v>2103</v>
      </c>
      <c r="H9" s="27">
        <f>Tabela2[[#This Row],[faturamento]]-Tabela2[[#This Row],[investimento]]</f>
        <v>1296.8</v>
      </c>
      <c r="I9" s="30">
        <f>(Tabela2[[#This Row],[lucro R$]]*100)/Tabela2[[#This Row],[investimento]]</f>
        <v>160.85338625651201</v>
      </c>
    </row>
    <row r="10" spans="1:9" x14ac:dyDescent="0.25">
      <c r="A10" s="26" t="s">
        <v>12</v>
      </c>
      <c r="B10" s="27">
        <v>5</v>
      </c>
      <c r="C10" s="27">
        <v>3</v>
      </c>
      <c r="D10" s="27">
        <v>102.36</v>
      </c>
      <c r="E10" s="27">
        <v>255.9</v>
      </c>
      <c r="F10" s="27">
        <f>Tabela2[[#This Row],[precoCompra]]*Tabela2[[#This Row],[qtdComprada]]</f>
        <v>511.8</v>
      </c>
      <c r="G10" s="27">
        <f>Tabela2[[#This Row],[precoVenda]]*Tabela2[[#This Row],[qtdVendida]]</f>
        <v>767.7</v>
      </c>
      <c r="H10" s="27">
        <f>Tabela2[[#This Row],[faturamento]]-Tabela2[[#This Row],[investimento]]</f>
        <v>255.90000000000003</v>
      </c>
      <c r="I10" s="30">
        <f>(Tabela2[[#This Row],[lucro R$]]*100)/Tabela2[[#This Row],[investimento]]</f>
        <v>50.000000000000007</v>
      </c>
    </row>
    <row r="11" spans="1:9" x14ac:dyDescent="0.25">
      <c r="A11" s="28" t="s">
        <v>13</v>
      </c>
      <c r="B11" s="29">
        <v>5</v>
      </c>
      <c r="C11" s="29">
        <v>4</v>
      </c>
      <c r="D11" s="29">
        <v>191.62</v>
      </c>
      <c r="E11" s="29">
        <v>435.5</v>
      </c>
      <c r="F11" s="27">
        <f>Tabela2[[#This Row],[precoCompra]]*Tabela2[[#This Row],[qtdComprada]]</f>
        <v>958.1</v>
      </c>
      <c r="G11" s="29">
        <f>Tabela2[[#This Row],[precoVenda]]*Tabela2[[#This Row],[qtdVendida]]</f>
        <v>1742</v>
      </c>
      <c r="H11" s="29">
        <f>Tabela2[[#This Row],[faturamento]]-Tabela2[[#This Row],[investimento]]</f>
        <v>783.9</v>
      </c>
      <c r="I11" s="31">
        <f>(Tabela2[[#This Row],[lucro R$]]*100)/Tabela2[[#This Row],[investimento]]</f>
        <v>81.818181818181813</v>
      </c>
    </row>
    <row r="13" spans="1:9" x14ac:dyDescent="0.25">
      <c r="F13" s="22">
        <f>SUM(Tabela2[investimento])</f>
        <v>3379.2999999999997</v>
      </c>
      <c r="G13" s="22">
        <f>SUM(Tabela2[faturamento])</f>
        <v>5924.75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Comércio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2022-10-18T12:57:10Z</dcterms:created>
  <dcterms:modified xsi:type="dcterms:W3CDTF">2022-10-19T14:12:25Z</dcterms:modified>
</cp:coreProperties>
</file>