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João Pedro Angeloni Alvarenga\SOP\Prova\"/>
    </mc:Choice>
  </mc:AlternateContent>
  <xr:revisionPtr revIDLastSave="0" documentId="13_ncr:1_{A825F733-C555-4ED6-BBF4-6CDB7676FC28}" xr6:coauthVersionLast="47" xr6:coauthVersionMax="47" xr10:uidLastSave="{00000000-0000-0000-0000-000000000000}"/>
  <bookViews>
    <workbookView xWindow="-120" yWindow="-120" windowWidth="29040" windowHeight="15840" xr2:uid="{9A91426A-C9ED-4CE3-A5BE-A8C380CE521B}"/>
  </bookViews>
  <sheets>
    <sheet name="Planilha1" sheetId="1" r:id="rId1"/>
    <sheet name="Planilha2" sheetId="2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K4" i="1"/>
  <c r="K5" i="1"/>
  <c r="K6" i="1"/>
  <c r="K7" i="1"/>
  <c r="K8" i="1"/>
  <c r="K3" i="1"/>
  <c r="J3" i="1"/>
  <c r="J4" i="1"/>
  <c r="J5" i="1"/>
  <c r="J6" i="1"/>
  <c r="J7" i="1"/>
  <c r="J8" i="1"/>
  <c r="I4" i="1"/>
  <c r="I5" i="1"/>
  <c r="I6" i="1"/>
  <c r="I7" i="1"/>
  <c r="I8" i="1"/>
  <c r="I3" i="1"/>
  <c r="D16" i="1" s="1"/>
  <c r="L8" i="1"/>
  <c r="L4" i="1"/>
  <c r="L5" i="1"/>
  <c r="L6" i="1"/>
  <c r="L7" i="1"/>
  <c r="L3" i="1"/>
  <c r="D19" i="1" l="1"/>
  <c r="D18" i="1"/>
  <c r="D17" i="1"/>
  <c r="L14" i="1"/>
  <c r="L13" i="1"/>
  <c r="L11" i="1"/>
  <c r="L12" i="1"/>
  <c r="M12" i="1"/>
  <c r="M13" i="1"/>
  <c r="M11" i="1"/>
  <c r="M14" i="1"/>
</calcChain>
</file>

<file path=xl/sharedStrings.xml><?xml version="1.0" encoding="utf-8"?>
<sst xmlns="http://schemas.openxmlformats.org/spreadsheetml/2006/main" count="81" uniqueCount="54">
  <si>
    <t>Tabela de automóveis</t>
  </si>
  <si>
    <t>Placa</t>
  </si>
  <si>
    <t>Marca</t>
  </si>
  <si>
    <t>Modelo</t>
  </si>
  <si>
    <t>Ano</t>
  </si>
  <si>
    <t>Valor</t>
  </si>
  <si>
    <t>XSD8A78</t>
  </si>
  <si>
    <t>SDF7897</t>
  </si>
  <si>
    <t>SDF7985</t>
  </si>
  <si>
    <t>KJG4567</t>
  </si>
  <si>
    <t>KDF9877</t>
  </si>
  <si>
    <t>HHH8977</t>
  </si>
  <si>
    <t>HFD9878</t>
  </si>
  <si>
    <t>SDF7898</t>
  </si>
  <si>
    <t>DFG8987</t>
  </si>
  <si>
    <t>Fiat</t>
  </si>
  <si>
    <t>VW</t>
  </si>
  <si>
    <t>Chevrolet</t>
  </si>
  <si>
    <t>Renault</t>
  </si>
  <si>
    <t>Audi</t>
  </si>
  <si>
    <t>Pálio</t>
  </si>
  <si>
    <t>Gol</t>
  </si>
  <si>
    <t>Onix</t>
  </si>
  <si>
    <t>Uno</t>
  </si>
  <si>
    <t>Golf</t>
  </si>
  <si>
    <t>S10</t>
  </si>
  <si>
    <t>Sandero</t>
  </si>
  <si>
    <t>Toro</t>
  </si>
  <si>
    <t>A3</t>
  </si>
  <si>
    <t>Fox</t>
  </si>
  <si>
    <t>Vendedores</t>
  </si>
  <si>
    <t>Código</t>
  </si>
  <si>
    <t>Nome</t>
  </si>
  <si>
    <t>Tipo</t>
  </si>
  <si>
    <t>Total Comissão</t>
  </si>
  <si>
    <t>Comissões</t>
  </si>
  <si>
    <t>Carros Vendidos</t>
  </si>
  <si>
    <t>Código Vendedor</t>
  </si>
  <si>
    <t>Nome Vendedor</t>
  </si>
  <si>
    <t>Comissão</t>
  </si>
  <si>
    <t>Classe A</t>
  </si>
  <si>
    <t>Classe B</t>
  </si>
  <si>
    <t>Mariana</t>
  </si>
  <si>
    <t>Juliana</t>
  </si>
  <si>
    <t>Marcelo</t>
  </si>
  <si>
    <t xml:space="preserve">Julia </t>
  </si>
  <si>
    <t>Totais</t>
  </si>
  <si>
    <t>Media</t>
  </si>
  <si>
    <t>Mais Caro</t>
  </si>
  <si>
    <t>Mais Barato</t>
  </si>
  <si>
    <t>XDF5487</t>
  </si>
  <si>
    <t>Rótulos de Linha</t>
  </si>
  <si>
    <t>Total Geral</t>
  </si>
  <si>
    <t>Soma de 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</si>
</sst>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/>
    <xf numFmtId="0" fontId="0" fillId="0" borderId="0" xfId="0" applyBorder="1" applyAlignment="1"/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2" xfId="1" applyFont="1" applyBorder="1" applyAlignment="1">
      <alignment horizontal="center" vertical="center"/>
    </xf>
    <xf numFmtId="44" fontId="0" fillId="0" borderId="1" xfId="1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2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44" fontId="0" fillId="0" borderId="2" xfId="1" applyFont="1" applyBorder="1" applyAlignment="1"/>
    <xf numFmtId="0" fontId="0" fillId="0" borderId="10" xfId="0" applyBorder="1" applyAlignment="1"/>
    <xf numFmtId="44" fontId="0" fillId="0" borderId="9" xfId="1" applyFont="1" applyBorder="1" applyAlignment="1"/>
    <xf numFmtId="44" fontId="0" fillId="0" borderId="2" xfId="1" applyFont="1" applyBorder="1"/>
    <xf numFmtId="44" fontId="0" fillId="0" borderId="8" xfId="1" applyFont="1" applyBorder="1"/>
    <xf numFmtId="44" fontId="0" fillId="0" borderId="9" xfId="1" applyFont="1" applyBorder="1"/>
    <xf numFmtId="9" fontId="0" fillId="0" borderId="2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7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Moeda" xfId="1" builtinId="4"/>
    <cellStyle name="Normal" xfId="0" builtinId="0"/>
  </cellStyles>
  <dxfs count="46"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[Prova.xlsx]Planilha2!Tabela dinâmica1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Planilha2!$A$2:$A$10</c:f>
              <c:multiLvlStrCache>
                <c:ptCount val="4"/>
                <c:lvl>
                  <c:pt idx="0">
                    <c:v>Fiat</c:v>
                  </c:pt>
                  <c:pt idx="1">
                    <c:v>Fiat</c:v>
                  </c:pt>
                  <c:pt idx="2">
                    <c:v>VW</c:v>
                  </c:pt>
                  <c:pt idx="3">
                    <c:v>Chevrolet</c:v>
                  </c:pt>
                </c:lvl>
                <c:lvl>
                  <c:pt idx="0">
                    <c:v>Julia </c:v>
                  </c:pt>
                  <c:pt idx="1">
                    <c:v>Juliana</c:v>
                  </c:pt>
                  <c:pt idx="2">
                    <c:v>Marcelo</c:v>
                  </c:pt>
                  <c:pt idx="3">
                    <c:v>Mariana</c:v>
                  </c:pt>
                </c:lvl>
              </c:multiLvlStrCache>
            </c:multiLvlStrRef>
          </c:cat>
          <c:val>
            <c:numRef>
              <c:f>Planilha2!$B$2:$B$10</c:f>
              <c:numCache>
                <c:formatCode>General</c:formatCode>
                <c:ptCount val="4"/>
                <c:pt idx="0">
                  <c:v>4750</c:v>
                </c:pt>
                <c:pt idx="1">
                  <c:v>11200</c:v>
                </c:pt>
                <c:pt idx="2">
                  <c:v>1390</c:v>
                </c:pt>
                <c:pt idx="3">
                  <c:v>7510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D-46CD-AB20-74D68EF483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53987592"/>
        <c:axId val="653984640"/>
      </c:barChart>
      <c:catAx>
        <c:axId val="653987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984640"/>
        <c:crosses val="autoZero"/>
        <c:auto val="1"/>
        <c:lblAlgn val="ctr"/>
        <c:lblOffset val="100"/>
        <c:noMultiLvlLbl val="0"/>
      </c:catAx>
      <c:valAx>
        <c:axId val="653984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98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[Prova.xlsx]Planilha2!Tabela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Planilha2!$A$2:$A$10</c:f>
              <c:multiLvlStrCache>
                <c:ptCount val="4"/>
                <c:lvl>
                  <c:pt idx="0">
                    <c:v>Fiat</c:v>
                  </c:pt>
                  <c:pt idx="1">
                    <c:v>Fiat</c:v>
                  </c:pt>
                  <c:pt idx="2">
                    <c:v>VW</c:v>
                  </c:pt>
                  <c:pt idx="3">
                    <c:v>Chevrolet</c:v>
                  </c:pt>
                </c:lvl>
                <c:lvl>
                  <c:pt idx="0">
                    <c:v>Julia </c:v>
                  </c:pt>
                  <c:pt idx="1">
                    <c:v>Juliana</c:v>
                  </c:pt>
                  <c:pt idx="2">
                    <c:v>Marcelo</c:v>
                  </c:pt>
                  <c:pt idx="3">
                    <c:v>Mariana</c:v>
                  </c:pt>
                </c:lvl>
              </c:multiLvlStrCache>
            </c:multiLvlStrRef>
          </c:cat>
          <c:val>
            <c:numRef>
              <c:f>Planilha2!$B$2:$B$10</c:f>
              <c:numCache>
                <c:formatCode>General</c:formatCode>
                <c:ptCount val="4"/>
                <c:pt idx="0">
                  <c:v>4750</c:v>
                </c:pt>
                <c:pt idx="1">
                  <c:v>11200</c:v>
                </c:pt>
                <c:pt idx="2">
                  <c:v>1390</c:v>
                </c:pt>
                <c:pt idx="3">
                  <c:v>7510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4-4CFD-AC77-BE0537BA8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3987592"/>
        <c:axId val="653984640"/>
      </c:barChart>
      <c:catAx>
        <c:axId val="65398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984640"/>
        <c:crosses val="autoZero"/>
        <c:auto val="1"/>
        <c:lblAlgn val="ctr"/>
        <c:lblOffset val="100"/>
        <c:noMultiLvlLbl val="0"/>
      </c:catAx>
      <c:valAx>
        <c:axId val="6539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98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180975</xdr:rowOff>
    </xdr:from>
    <xdr:to>
      <xdr:col>5</xdr:col>
      <xdr:colOff>114300</xdr:colOff>
      <xdr:row>34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4C2D1B-B806-479D-9F94-E3CCB57C9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5</xdr:col>
      <xdr:colOff>361950</xdr:colOff>
      <xdr:row>24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D6D3B9-AE50-DE00-C075-7E6EEC7B1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897.44304027778" createdVersion="8" refreshedVersion="8" minRefreshableVersion="3" recordCount="6" xr:uid="{C19FB3F6-A436-49C6-9865-1F15BC23C0C5}">
  <cacheSource type="worksheet">
    <worksheetSource name="Tabela3"/>
  </cacheSource>
  <cacheFields count="7">
    <cacheField name="Placa" numFmtId="0">
      <sharedItems/>
    </cacheField>
    <cacheField name="Código Vendedor" numFmtId="0">
      <sharedItems containsSemiMixedTypes="0" containsString="0" containsNumber="1" containsInteger="1" minValue="1" maxValue="4"/>
    </cacheField>
    <cacheField name="Nome Vendedor" numFmtId="0">
      <sharedItems count="4">
        <s v="Juliana"/>
        <s v="Mariana"/>
        <s v="Marcelo"/>
        <s v="Julia "/>
      </sharedItems>
    </cacheField>
    <cacheField name="Marca" numFmtId="0">
      <sharedItems count="3">
        <s v="Fiat"/>
        <s v="Chevrolet"/>
        <s v="VW"/>
      </sharedItems>
    </cacheField>
    <cacheField name="Modelo" numFmtId="0">
      <sharedItems count="5">
        <s v="Pálio"/>
        <s v="Onix"/>
        <s v="Golf"/>
        <s v="S10"/>
        <s v="Toro"/>
      </sharedItems>
    </cacheField>
    <cacheField name="Valor" numFmtId="44">
      <sharedItems containsSemiMixedTypes="0" containsString="0" containsNumber="1" containsInteger="1" minValue="17000" maxValue="95000"/>
    </cacheField>
    <cacheField name="Comissão" numFmtId="44">
      <sharedItems containsSemiMixedTypes="0" containsString="0" containsNumber="1" containsInteger="1" minValue="1390" maxValue="9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XDF5487"/>
    <n v="2"/>
    <x v="0"/>
    <x v="0"/>
    <x v="0"/>
    <n v="17000"/>
    <n v="1700"/>
  </r>
  <r>
    <s v="SDF7897"/>
    <n v="1"/>
    <x v="1"/>
    <x v="1"/>
    <x v="1"/>
    <n v="45800"/>
    <n v="4580"/>
  </r>
  <r>
    <s v="KJG4567"/>
    <n v="3"/>
    <x v="2"/>
    <x v="2"/>
    <x v="2"/>
    <n v="27800"/>
    <n v="1390"/>
  </r>
  <r>
    <s v="KDF9877"/>
    <n v="1"/>
    <x v="1"/>
    <x v="1"/>
    <x v="3"/>
    <n v="29300"/>
    <n v="2930"/>
  </r>
  <r>
    <s v="HFD9878"/>
    <n v="2"/>
    <x v="0"/>
    <x v="0"/>
    <x v="4"/>
    <n v="95000"/>
    <n v="9500"/>
  </r>
  <r>
    <s v="HFD9878"/>
    <n v="4"/>
    <x v="3"/>
    <x v="0"/>
    <x v="4"/>
    <n v="95000"/>
    <n v="4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7C685-BF96-4AC2-B54A-3761DA806CFE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B10" firstHeaderRow="1" firstDataRow="1" firstDataCol="1"/>
  <pivotFields count="7"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  <pivotField numFmtId="44" showAll="0"/>
    <pivotField dataField="1" numFmtId="44" showAll="0"/>
  </pivotFields>
  <rowFields count="2">
    <field x="2"/>
    <field x="3"/>
  </rowFields>
  <rowItems count="9">
    <i>
      <x/>
    </i>
    <i r="1">
      <x v="1"/>
    </i>
    <i>
      <x v="1"/>
    </i>
    <i r="1">
      <x v="1"/>
    </i>
    <i>
      <x v="2"/>
    </i>
    <i r="1">
      <x v="2"/>
    </i>
    <i>
      <x v="3"/>
    </i>
    <i r="1">
      <x/>
    </i>
    <i t="grand">
      <x/>
    </i>
  </rowItems>
  <colItems count="1">
    <i/>
  </colItems>
  <dataFields count="1">
    <dataField name="Soma de Comissão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7194F7-1B5F-44BA-9D51-6CE34FFF5B61}" name="Tabela2" displayName="Tabela2" ref="A2:E12" totalsRowShown="0" headerRowDxfId="36" dataDxfId="37" headerRowBorderDxfId="44" tableBorderDxfId="45" totalsRowBorderDxfId="43">
  <autoFilter ref="A2:E12" xr:uid="{AB7194F7-1B5F-44BA-9D51-6CE34FFF5B6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D97658C-75FB-467A-BB85-BC573B144AAD}" name="Placa" dataDxfId="42"/>
    <tableColumn id="2" xr3:uid="{3919776E-A148-46D5-B2F7-A5EBD906526A}" name="Marca" dataDxfId="41"/>
    <tableColumn id="3" xr3:uid="{A05BA2E6-DCB9-471C-A8B6-BE2A83F28C74}" name="Modelo" dataDxfId="40"/>
    <tableColumn id="4" xr3:uid="{97FBB945-8332-401D-BFDB-E91EC35E0EDE}" name="Ano" dataDxfId="39"/>
    <tableColumn id="5" xr3:uid="{BE0D26E0-32B2-42D4-B9BF-31370C72CE26}" name="Valor" dataDxfId="38" dataCellStyle="Moeda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5D04D7-5204-45DB-901F-C546C811A7A0}" name="Tabela3" displayName="Tabela3" ref="G2:M8" totalsRowShown="0" headerRowDxfId="24" dataDxfId="25" headerRowBorderDxfId="34" tableBorderDxfId="35" totalsRowBorderDxfId="33">
  <autoFilter ref="G2:M8" xr:uid="{195D04D7-5204-45DB-901F-C546C811A7A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794EEA7-E832-4E17-BD3E-CF24946540CC}" name="Placa" dataDxfId="32"/>
    <tableColumn id="2" xr3:uid="{9BBBBD00-C924-4B64-96A5-862A866B40BD}" name="Código Vendedor" dataDxfId="31"/>
    <tableColumn id="3" xr3:uid="{E5A108E2-EFF0-4AAC-B9B1-61DBAD695F76}" name="Nome Vendedor" dataDxfId="30">
      <calculatedColumnFormula>VLOOKUP(H3,$A$16:$D$19,2)</calculatedColumnFormula>
    </tableColumn>
    <tableColumn id="4" xr3:uid="{E1079002-B182-4D3A-9AD8-3A47C84B1EB9}" name="Marca" dataDxfId="29">
      <calculatedColumnFormula>VLOOKUP(G3,$A$3:$E$12,2)</calculatedColumnFormula>
    </tableColumn>
    <tableColumn id="5" xr3:uid="{58F68126-EE79-4821-9D4D-C41940A44322}" name="Modelo" dataDxfId="28">
      <calculatedColumnFormula>VLOOKUP(G3,$A$3:$E$12,3)</calculatedColumnFormula>
    </tableColumn>
    <tableColumn id="6" xr3:uid="{1F7B5E77-3672-4603-A600-5A13B4E52408}" name="Valor" dataDxfId="27" dataCellStyle="Moeda">
      <calculatedColumnFormula>VLOOKUP(G3,$A$3:$E$12,5)</calculatedColumnFormula>
    </tableColumn>
    <tableColumn id="7" xr3:uid="{14C5DE97-2B8E-4B85-9B06-055234730B28}" name="Comissão" dataDxfId="26" dataCellStyle="Moeda">
      <calculatedColumnFormula>IF(VLOOKUP(H3,$A$16:$D$19,3)=$F$16,L3*$G$16,L3*$G$17)</calculatedColumnFormula>
    </tableColumn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70F2F7-7FC3-4579-BA5E-9D92885B3F9C}" name="Tabela4" displayName="Tabela4" ref="A15:D19" totalsRowShown="0" headerRowDxfId="16" headerRowBorderDxfId="22" tableBorderDxfId="23" totalsRowBorderDxfId="21">
  <autoFilter ref="A15:D19" xr:uid="{EF70F2F7-7FC3-4579-BA5E-9D92885B3F9C}">
    <filterColumn colId="0" hiddenButton="1"/>
    <filterColumn colId="1" hiddenButton="1"/>
    <filterColumn colId="2" hiddenButton="1"/>
    <filterColumn colId="3" hiddenButton="1"/>
  </autoFilter>
  <tableColumns count="4">
    <tableColumn id="1" xr3:uid="{C8575EAD-FC7B-4E48-A486-60249C769A46}" name="Código" dataDxfId="20"/>
    <tableColumn id="2" xr3:uid="{AAAC44CB-E499-466C-B5ED-A39FF5050148}" name="Nome" dataDxfId="19"/>
    <tableColumn id="3" xr3:uid="{F809E67D-3069-4515-BEEC-F1427E6FE002}" name="Tipo" dataDxfId="18"/>
    <tableColumn id="4" xr3:uid="{F6FE4796-F82D-4929-B890-138D3383F7A2}" name="Total Comissão" dataDxfId="17" dataCellStyle="Moeda">
      <calculatedColumnFormula>SUMIF($I$3:$I$8,B16,$M$3:$M$8)</calculatedColumnFormula>
    </tableColumn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8A70EE-2774-49BD-A6E1-7CE1BCBE15B0}" name="Tabela5" displayName="Tabela5" ref="K11:M14" headerRowCount="0" totalsRowShown="0" headerRowBorderDxfId="14" tableBorderDxfId="15" totalsRowBorderDxfId="13">
  <tableColumns count="3">
    <tableColumn id="1" xr3:uid="{D0135254-08DC-4D90-B988-566BE5626AA0}" name="Coluna1" headerRowDxfId="9" dataDxfId="2"/>
    <tableColumn id="2" xr3:uid="{F8ECC3F0-FF5A-4FDE-9F45-442BF0B83DE2}" name="Coluna2" headerRowDxfId="10" dataDxfId="3" headerRowCellStyle="Moeda" dataCellStyle="Moeda"/>
    <tableColumn id="3" xr3:uid="{4494113A-38E1-4563-AE5A-69B9F80C4D98}" name="Coluna3" headerRowDxfId="11" dataDxfId="12" headerRowCellStyle="Moeda" dataCellStyle="Moeda"/>
  </tableColumns>
  <tableStyleInfo name="TableStyleDark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99BA76-31C4-425E-87C5-BD4FE06EBED8}" name="Tabela6" displayName="Tabela6" ref="F16:G17" headerRowCount="0" totalsRowShown="0" headerRowBorderDxfId="7" tableBorderDxfId="8" totalsRowBorderDxfId="6">
  <tableColumns count="2">
    <tableColumn id="1" xr3:uid="{96EFB4A3-5D47-4DE6-96FE-45CEEC597FD3}" name="Coluna1" headerRowDxfId="4" dataDxfId="0"/>
    <tableColumn id="2" xr3:uid="{54BC9B62-97A8-48B3-8AFC-F51DB8D960B0}" name="Coluna2" headerRowDxfId="5" dataDxfId="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A028-CDAF-4BF0-AD83-DEB8ECE917E8}">
  <dimension ref="A1:M27"/>
  <sheetViews>
    <sheetView tabSelected="1" workbookViewId="0">
      <selection activeCell="K32" sqref="K32"/>
    </sheetView>
  </sheetViews>
  <sheetFormatPr defaultRowHeight="15" x14ac:dyDescent="0.25"/>
  <cols>
    <col min="1" max="3" width="12.140625" customWidth="1"/>
    <col min="4" max="4" width="16.42578125" customWidth="1"/>
    <col min="5" max="5" width="14" customWidth="1"/>
    <col min="6" max="6" width="12.140625" customWidth="1"/>
    <col min="7" max="7" width="16.85546875" customWidth="1"/>
    <col min="8" max="8" width="18.5703125" customWidth="1"/>
    <col min="9" max="9" width="17.85546875" customWidth="1"/>
    <col min="10" max="13" width="16.85546875" customWidth="1"/>
  </cols>
  <sheetData>
    <row r="1" spans="1:13" x14ac:dyDescent="0.25">
      <c r="A1" s="34" t="s">
        <v>0</v>
      </c>
      <c r="B1" s="35"/>
      <c r="C1" s="35"/>
      <c r="D1" s="35"/>
      <c r="E1" s="36"/>
      <c r="G1" s="37" t="s">
        <v>36</v>
      </c>
      <c r="H1" s="38"/>
      <c r="I1" s="38"/>
      <c r="J1" s="38"/>
      <c r="K1" s="38"/>
      <c r="L1" s="38"/>
      <c r="M1" s="39"/>
    </row>
    <row r="2" spans="1:13" x14ac:dyDescent="0.25">
      <c r="A2" s="17" t="s">
        <v>1</v>
      </c>
      <c r="B2" s="18" t="s">
        <v>2</v>
      </c>
      <c r="C2" s="18" t="s">
        <v>3</v>
      </c>
      <c r="D2" s="18" t="s">
        <v>4</v>
      </c>
      <c r="E2" s="19" t="s">
        <v>5</v>
      </c>
      <c r="G2" s="21" t="s">
        <v>1</v>
      </c>
      <c r="H2" s="8" t="s">
        <v>37</v>
      </c>
      <c r="I2" s="8" t="s">
        <v>38</v>
      </c>
      <c r="J2" s="8" t="s">
        <v>2</v>
      </c>
      <c r="K2" s="8" t="s">
        <v>3</v>
      </c>
      <c r="L2" s="8" t="s">
        <v>5</v>
      </c>
      <c r="M2" s="22" t="s">
        <v>39</v>
      </c>
    </row>
    <row r="3" spans="1:13" x14ac:dyDescent="0.25">
      <c r="A3" s="3" t="s">
        <v>14</v>
      </c>
      <c r="B3" s="4" t="s">
        <v>16</v>
      </c>
      <c r="C3" s="4" t="s">
        <v>29</v>
      </c>
      <c r="D3" s="4">
        <v>2015</v>
      </c>
      <c r="E3" s="12">
        <v>25600</v>
      </c>
      <c r="G3" s="3" t="s">
        <v>50</v>
      </c>
      <c r="H3" s="1">
        <v>2</v>
      </c>
      <c r="I3" s="1" t="str">
        <f>VLOOKUP(H3,$A$16:$D$19,2)</f>
        <v>Juliana</v>
      </c>
      <c r="J3" s="1" t="str">
        <f>VLOOKUP(G3,$A$3:$E$12,2)</f>
        <v>Fiat</v>
      </c>
      <c r="K3" s="1" t="str">
        <f>VLOOKUP(G3,$A$3:$E$12,3)</f>
        <v>Pálio</v>
      </c>
      <c r="L3" s="13">
        <f>VLOOKUP(G3,$A$3:$E$12,5)</f>
        <v>17000</v>
      </c>
      <c r="M3" s="20">
        <f>IF(VLOOKUP(H3,$A$16:$D$19,3)=$F$16,L3*$G$16,L3*$G$17)</f>
        <v>1700</v>
      </c>
    </row>
    <row r="4" spans="1:13" x14ac:dyDescent="0.25">
      <c r="A4" s="3" t="s">
        <v>12</v>
      </c>
      <c r="B4" s="4" t="s">
        <v>15</v>
      </c>
      <c r="C4" s="4" t="s">
        <v>27</v>
      </c>
      <c r="D4" s="4">
        <v>2018</v>
      </c>
      <c r="E4" s="12">
        <v>95000</v>
      </c>
      <c r="G4" s="2" t="s">
        <v>7</v>
      </c>
      <c r="H4" s="1">
        <v>1</v>
      </c>
      <c r="I4" s="1" t="str">
        <f t="shared" ref="I4:I8" si="0">VLOOKUP(H4,$A$16:$D$19,2)</f>
        <v>Mariana</v>
      </c>
      <c r="J4" s="1" t="str">
        <f t="shared" ref="J4:J8" si="1">VLOOKUP(G4,$A$3:$E$12,2)</f>
        <v>Chevrolet</v>
      </c>
      <c r="K4" s="1" t="str">
        <f t="shared" ref="K4:K8" si="2">VLOOKUP(G4,$A$3:$E$12,3)</f>
        <v>Onix</v>
      </c>
      <c r="L4" s="13">
        <f t="shared" ref="L4:L8" si="3">VLOOKUP(G4,$A$3:$E$12,5)</f>
        <v>45800</v>
      </c>
      <c r="M4" s="20">
        <f>IF(VLOOKUP(H4,$A$16:$D$19,3)=$F$16,L4*$G$16,L4*$G$17)</f>
        <v>4580</v>
      </c>
    </row>
    <row r="5" spans="1:13" x14ac:dyDescent="0.25">
      <c r="A5" s="3" t="s">
        <v>11</v>
      </c>
      <c r="B5" s="4" t="s">
        <v>18</v>
      </c>
      <c r="C5" s="4" t="s">
        <v>26</v>
      </c>
      <c r="D5" s="4">
        <v>2001</v>
      </c>
      <c r="E5" s="12">
        <v>15400</v>
      </c>
      <c r="G5" s="2" t="s">
        <v>9</v>
      </c>
      <c r="H5" s="1">
        <v>3</v>
      </c>
      <c r="I5" s="1" t="str">
        <f t="shared" si="0"/>
        <v>Marcelo</v>
      </c>
      <c r="J5" s="1" t="str">
        <f t="shared" si="1"/>
        <v>VW</v>
      </c>
      <c r="K5" s="1" t="str">
        <f t="shared" si="2"/>
        <v>Golf</v>
      </c>
      <c r="L5" s="13">
        <f t="shared" si="3"/>
        <v>27800</v>
      </c>
      <c r="M5" s="20">
        <f>IF(VLOOKUP(H5,$A$16:$D$19,3)=$F$16,L5*$G$16,L5*$G$17)</f>
        <v>1390</v>
      </c>
    </row>
    <row r="6" spans="1:13" x14ac:dyDescent="0.25">
      <c r="A6" s="3" t="s">
        <v>10</v>
      </c>
      <c r="B6" s="4" t="s">
        <v>17</v>
      </c>
      <c r="C6" s="4" t="s">
        <v>25</v>
      </c>
      <c r="D6" s="4">
        <v>2011</v>
      </c>
      <c r="E6" s="12">
        <v>29300</v>
      </c>
      <c r="G6" s="2" t="s">
        <v>10</v>
      </c>
      <c r="H6" s="1">
        <v>1</v>
      </c>
      <c r="I6" s="1" t="str">
        <f t="shared" si="0"/>
        <v>Mariana</v>
      </c>
      <c r="J6" s="1" t="str">
        <f t="shared" si="1"/>
        <v>Chevrolet</v>
      </c>
      <c r="K6" s="1" t="str">
        <f t="shared" si="2"/>
        <v>S10</v>
      </c>
      <c r="L6" s="13">
        <f t="shared" si="3"/>
        <v>29300</v>
      </c>
      <c r="M6" s="20">
        <f>IF(VLOOKUP(H6,$A$16:$D$19,3)=$F$16,L6*$G$16,L6*$G$17)</f>
        <v>2930</v>
      </c>
    </row>
    <row r="7" spans="1:13" x14ac:dyDescent="0.25">
      <c r="A7" s="3" t="s">
        <v>9</v>
      </c>
      <c r="B7" s="4" t="s">
        <v>16</v>
      </c>
      <c r="C7" s="4" t="s">
        <v>24</v>
      </c>
      <c r="D7" s="4">
        <v>2010</v>
      </c>
      <c r="E7" s="12">
        <v>27800</v>
      </c>
      <c r="G7" s="2" t="s">
        <v>12</v>
      </c>
      <c r="H7" s="1">
        <v>2</v>
      </c>
      <c r="I7" s="1" t="str">
        <f t="shared" si="0"/>
        <v>Juliana</v>
      </c>
      <c r="J7" s="1" t="str">
        <f t="shared" si="1"/>
        <v>Fiat</v>
      </c>
      <c r="K7" s="1" t="str">
        <f t="shared" si="2"/>
        <v>Toro</v>
      </c>
      <c r="L7" s="13">
        <f t="shared" si="3"/>
        <v>95000</v>
      </c>
      <c r="M7" s="20">
        <f>IF(VLOOKUP(H7,$A$16:$D$19,3)=$F$16,L7*$G$16,L7*$G$17)</f>
        <v>9500</v>
      </c>
    </row>
    <row r="8" spans="1:13" x14ac:dyDescent="0.25">
      <c r="A8" s="3" t="s">
        <v>7</v>
      </c>
      <c r="B8" s="4" t="s">
        <v>17</v>
      </c>
      <c r="C8" s="4" t="s">
        <v>22</v>
      </c>
      <c r="D8" s="4">
        <v>2002</v>
      </c>
      <c r="E8" s="12">
        <v>45800</v>
      </c>
      <c r="G8" s="9" t="s">
        <v>12</v>
      </c>
      <c r="H8" s="10">
        <v>4</v>
      </c>
      <c r="I8" s="10" t="str">
        <f t="shared" si="0"/>
        <v xml:space="preserve">Julia </v>
      </c>
      <c r="J8" s="10" t="str">
        <f t="shared" si="1"/>
        <v>Fiat</v>
      </c>
      <c r="K8" s="10" t="str">
        <f t="shared" si="2"/>
        <v>Toro</v>
      </c>
      <c r="L8" s="23">
        <f>VLOOKUP(G8,$A$3:$E$12,5)</f>
        <v>95000</v>
      </c>
      <c r="M8" s="24">
        <f>IF(VLOOKUP(H8,$A$16:$D$19,3)=$F$16,L8*$G$16,L8*$G$17)</f>
        <v>4750</v>
      </c>
    </row>
    <row r="9" spans="1:13" x14ac:dyDescent="0.25">
      <c r="A9" s="3" t="s">
        <v>13</v>
      </c>
      <c r="B9" s="4" t="s">
        <v>19</v>
      </c>
      <c r="C9" s="4" t="s">
        <v>28</v>
      </c>
      <c r="D9" s="4">
        <v>2010</v>
      </c>
      <c r="E9" s="12">
        <v>33200</v>
      </c>
    </row>
    <row r="10" spans="1:13" x14ac:dyDescent="0.25">
      <c r="A10" s="3" t="s">
        <v>8</v>
      </c>
      <c r="B10" s="4" t="s">
        <v>15</v>
      </c>
      <c r="C10" s="4" t="s">
        <v>23</v>
      </c>
      <c r="D10" s="4">
        <v>2015</v>
      </c>
      <c r="E10" s="12">
        <v>55300</v>
      </c>
    </row>
    <row r="11" spans="1:13" x14ac:dyDescent="0.25">
      <c r="A11" s="3" t="s">
        <v>50</v>
      </c>
      <c r="B11" s="4" t="s">
        <v>15</v>
      </c>
      <c r="C11" s="4" t="s">
        <v>20</v>
      </c>
      <c r="D11" s="4">
        <v>2010</v>
      </c>
      <c r="E11" s="12">
        <v>17000</v>
      </c>
      <c r="K11" s="40" t="s">
        <v>46</v>
      </c>
      <c r="L11" s="5">
        <f>SUM(L3:L8)</f>
        <v>309900</v>
      </c>
      <c r="M11" s="28">
        <f>SUM(M3:M8)</f>
        <v>24850</v>
      </c>
    </row>
    <row r="12" spans="1:13" x14ac:dyDescent="0.25">
      <c r="A12" s="14" t="s">
        <v>6</v>
      </c>
      <c r="B12" s="15" t="s">
        <v>16</v>
      </c>
      <c r="C12" s="15" t="s">
        <v>21</v>
      </c>
      <c r="D12" s="15">
        <v>2005</v>
      </c>
      <c r="E12" s="16">
        <v>18500</v>
      </c>
      <c r="F12" s="7"/>
      <c r="G12" s="7"/>
      <c r="K12" s="40" t="s">
        <v>47</v>
      </c>
      <c r="L12" s="5">
        <f>AVERAGE(L3:L8)</f>
        <v>51650</v>
      </c>
      <c r="M12" s="28">
        <f>AVERAGE(M3:M8)</f>
        <v>4141.666666666667</v>
      </c>
    </row>
    <row r="13" spans="1:13" x14ac:dyDescent="0.25">
      <c r="F13" s="7"/>
      <c r="G13" s="7"/>
      <c r="H13" s="7"/>
      <c r="K13" s="40" t="s">
        <v>48</v>
      </c>
      <c r="L13" s="5">
        <f>MAX(L3:L8)</f>
        <v>95000</v>
      </c>
      <c r="M13" s="28">
        <f>MAX(M3:M8)</f>
        <v>9500</v>
      </c>
    </row>
    <row r="14" spans="1:13" x14ac:dyDescent="0.25">
      <c r="A14" s="33" t="s">
        <v>30</v>
      </c>
      <c r="B14" s="33"/>
      <c r="C14" s="33"/>
      <c r="D14" s="33"/>
      <c r="E14" s="6"/>
      <c r="F14" s="6"/>
      <c r="G14" s="6"/>
      <c r="H14" s="7"/>
      <c r="K14" s="41" t="s">
        <v>49</v>
      </c>
      <c r="L14" s="29">
        <f>MIN(L3:L8)</f>
        <v>17000</v>
      </c>
      <c r="M14" s="30">
        <f>MIN(M3:M8)</f>
        <v>1390</v>
      </c>
    </row>
    <row r="15" spans="1:13" x14ac:dyDescent="0.25">
      <c r="A15" s="21" t="s">
        <v>31</v>
      </c>
      <c r="B15" s="8" t="s">
        <v>32</v>
      </c>
      <c r="C15" s="8" t="s">
        <v>33</v>
      </c>
      <c r="D15" s="26" t="s">
        <v>34</v>
      </c>
      <c r="E15" s="6"/>
      <c r="F15" s="37" t="s">
        <v>35</v>
      </c>
      <c r="G15" s="39"/>
    </row>
    <row r="16" spans="1:13" x14ac:dyDescent="0.25">
      <c r="A16" s="2">
        <v>1</v>
      </c>
      <c r="B16" s="1" t="s">
        <v>42</v>
      </c>
      <c r="C16" s="1" t="s">
        <v>40</v>
      </c>
      <c r="D16" s="25">
        <f>SUMIF($I$3:$I$8,B16,$M$3:$M$8)</f>
        <v>7510</v>
      </c>
      <c r="E16" s="6"/>
      <c r="F16" s="42" t="s">
        <v>40</v>
      </c>
      <c r="G16" s="31">
        <v>0.1</v>
      </c>
    </row>
    <row r="17" spans="1:7" x14ac:dyDescent="0.25">
      <c r="A17" s="2">
        <v>2</v>
      </c>
      <c r="B17" s="1" t="s">
        <v>43</v>
      </c>
      <c r="C17" s="1" t="s">
        <v>40</v>
      </c>
      <c r="D17" s="25">
        <f t="shared" ref="D17:D19" si="4">SUMIF($I$3:$I$8,B17,$M$3:$M$8)</f>
        <v>11200</v>
      </c>
      <c r="E17" s="6"/>
      <c r="F17" s="43" t="s">
        <v>41</v>
      </c>
      <c r="G17" s="32">
        <v>0.05</v>
      </c>
    </row>
    <row r="18" spans="1:7" x14ac:dyDescent="0.25">
      <c r="A18" s="2">
        <v>3</v>
      </c>
      <c r="B18" s="1" t="s">
        <v>44</v>
      </c>
      <c r="C18" s="1" t="s">
        <v>41</v>
      </c>
      <c r="D18" s="25">
        <f t="shared" si="4"/>
        <v>1390</v>
      </c>
      <c r="E18" s="6"/>
    </row>
    <row r="19" spans="1:7" x14ac:dyDescent="0.25">
      <c r="A19" s="9">
        <v>4</v>
      </c>
      <c r="B19" s="10" t="s">
        <v>45</v>
      </c>
      <c r="C19" s="10" t="s">
        <v>41</v>
      </c>
      <c r="D19" s="27">
        <f t="shared" si="4"/>
        <v>4750</v>
      </c>
      <c r="E19" s="6"/>
      <c r="F19" s="11"/>
      <c r="G19" s="11"/>
    </row>
    <row r="20" spans="1:7" x14ac:dyDescent="0.25">
      <c r="E20" s="7"/>
      <c r="F20" s="7"/>
      <c r="G20" s="7"/>
    </row>
    <row r="21" spans="1:7" x14ac:dyDescent="0.25">
      <c r="E21" s="7"/>
      <c r="F21" s="7"/>
      <c r="G21" s="7"/>
    </row>
    <row r="22" spans="1:7" x14ac:dyDescent="0.25">
      <c r="F22" s="7"/>
      <c r="G22" s="7"/>
    </row>
    <row r="23" spans="1:7" x14ac:dyDescent="0.25">
      <c r="F23" s="7"/>
      <c r="G23" s="7"/>
    </row>
    <row r="24" spans="1:7" x14ac:dyDescent="0.25">
      <c r="F24" s="7"/>
      <c r="G24" s="7"/>
    </row>
    <row r="25" spans="1:7" x14ac:dyDescent="0.25">
      <c r="F25" s="7"/>
      <c r="G25" s="7"/>
    </row>
    <row r="26" spans="1:7" x14ac:dyDescent="0.25">
      <c r="G26" s="7"/>
    </row>
    <row r="27" spans="1:7" x14ac:dyDescent="0.25">
      <c r="G27" s="7"/>
    </row>
  </sheetData>
  <sortState xmlns:xlrd2="http://schemas.microsoft.com/office/spreadsheetml/2017/richdata2" ref="A3:E12">
    <sortCondition ref="A2:A12"/>
  </sortState>
  <mergeCells count="4">
    <mergeCell ref="A14:D14"/>
    <mergeCell ref="F15:G15"/>
    <mergeCell ref="A1:E1"/>
    <mergeCell ref="G1:M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D27B-57F9-4C6E-B2E2-7C00CEFED7A9}">
  <dimension ref="A1:B10"/>
  <sheetViews>
    <sheetView workbookViewId="0">
      <selection activeCell="L14" sqref="L14"/>
    </sheetView>
  </sheetViews>
  <sheetFormatPr defaultRowHeight="15" x14ac:dyDescent="0.25"/>
  <cols>
    <col min="1" max="1" width="18" bestFit="1" customWidth="1"/>
    <col min="2" max="2" width="17.7109375" bestFit="1" customWidth="1"/>
  </cols>
  <sheetData>
    <row r="1" spans="1:2" x14ac:dyDescent="0.25">
      <c r="A1" s="44" t="s">
        <v>51</v>
      </c>
      <c r="B1" t="s">
        <v>53</v>
      </c>
    </row>
    <row r="2" spans="1:2" x14ac:dyDescent="0.25">
      <c r="A2" s="45" t="s">
        <v>45</v>
      </c>
      <c r="B2" s="47">
        <v>4750</v>
      </c>
    </row>
    <row r="3" spans="1:2" x14ac:dyDescent="0.25">
      <c r="A3" s="46" t="s">
        <v>15</v>
      </c>
      <c r="B3" s="47">
        <v>4750</v>
      </c>
    </row>
    <row r="4" spans="1:2" x14ac:dyDescent="0.25">
      <c r="A4" s="45" t="s">
        <v>43</v>
      </c>
      <c r="B4" s="47">
        <v>11200</v>
      </c>
    </row>
    <row r="5" spans="1:2" x14ac:dyDescent="0.25">
      <c r="A5" s="46" t="s">
        <v>15</v>
      </c>
      <c r="B5" s="47">
        <v>11200</v>
      </c>
    </row>
    <row r="6" spans="1:2" x14ac:dyDescent="0.25">
      <c r="A6" s="45" t="s">
        <v>44</v>
      </c>
      <c r="B6" s="47">
        <v>1390</v>
      </c>
    </row>
    <row r="7" spans="1:2" x14ac:dyDescent="0.25">
      <c r="A7" s="46" t="s">
        <v>16</v>
      </c>
      <c r="B7" s="47">
        <v>1390</v>
      </c>
    </row>
    <row r="8" spans="1:2" x14ac:dyDescent="0.25">
      <c r="A8" s="45" t="s">
        <v>42</v>
      </c>
      <c r="B8" s="47">
        <v>7510</v>
      </c>
    </row>
    <row r="9" spans="1:2" x14ac:dyDescent="0.25">
      <c r="A9" s="46" t="s">
        <v>17</v>
      </c>
      <c r="B9" s="47">
        <v>7510</v>
      </c>
    </row>
    <row r="10" spans="1:2" x14ac:dyDescent="0.25">
      <c r="A10" s="45" t="s">
        <v>52</v>
      </c>
      <c r="B10" s="47">
        <v>24850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2022-12-02T12:26:10Z</dcterms:created>
  <dcterms:modified xsi:type="dcterms:W3CDTF">2022-12-02T13:41:18Z</dcterms:modified>
</cp:coreProperties>
</file>