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ffr\OneDrive\Documents\USU\2019 Fall\PHYS 4900\Hodographs\Hodographs\src\"/>
    </mc:Choice>
  </mc:AlternateContent>
  <xr:revisionPtr revIDLastSave="319" documentId="8_{D24F2739-C2F3-495F-A533-17D8B8F89309}" xr6:coauthVersionLast="44" xr6:coauthVersionMax="44" xr10:uidLastSave="{136DB22B-95AA-4E41-A601-A87AAC422C2E}"/>
  <bookViews>
    <workbookView xWindow="-120" yWindow="-120" windowWidth="29040" windowHeight="15840" xr2:uid="{D474068D-4693-43EB-AF06-378B8F8C486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22" i="1" l="1"/>
  <c r="R22" i="1"/>
  <c r="T22" i="1"/>
  <c r="V22" i="1"/>
  <c r="J22" i="1"/>
  <c r="K22" i="1"/>
  <c r="M22" i="1"/>
  <c r="O22" i="1"/>
  <c r="E22" i="1"/>
  <c r="F22" i="1"/>
  <c r="C22" i="1"/>
  <c r="H22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5" i="1"/>
  <c r="X22" i="1" s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5" i="1"/>
  <c r="U5" i="1" l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5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5" i="1"/>
  <c r="U22" i="1" l="1"/>
  <c r="G22" i="1"/>
  <c r="D22" i="1"/>
  <c r="L22" i="1"/>
  <c r="N22" i="1"/>
  <c r="S5" i="1"/>
  <c r="S22" i="1" s="1"/>
  <c r="C25" i="1" l="1"/>
  <c r="C27" i="1" s="1"/>
</calcChain>
</file>

<file path=xl/sharedStrings.xml><?xml version="1.0" encoding="utf-8"?>
<sst xmlns="http://schemas.openxmlformats.org/spreadsheetml/2006/main" count="30" uniqueCount="19">
  <si>
    <t>A</t>
  </si>
  <si>
    <t>B</t>
  </si>
  <si>
    <t>altit</t>
  </si>
  <si>
    <t>North Wind</t>
  </si>
  <si>
    <t>East Wind</t>
  </si>
  <si>
    <t>amp</t>
  </si>
  <si>
    <t>Temperature</t>
  </si>
  <si>
    <t>h</t>
  </si>
  <si>
    <t>km</t>
  </si>
  <si>
    <t>m/s</t>
  </si>
  <si>
    <t>T (s)</t>
  </si>
  <si>
    <t>T (h)</t>
  </si>
  <si>
    <t>T_vertical</t>
  </si>
  <si>
    <t>λ_vertical</t>
  </si>
  <si>
    <t>ν_vertical</t>
  </si>
  <si>
    <t>phase</t>
  </si>
  <si>
    <t>phase difference</t>
  </si>
  <si>
    <t>avg</t>
  </si>
  <si>
    <t>amplitude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</si>
</sst>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North Wind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Sheet1!$B$5:$B$20</c:f>
              <c:numCache>
                <c:formatCode>0.00</c:formatCode>
                <c:ptCount val="16"/>
                <c:pt idx="0">
                  <c:v>85</c:v>
                </c:pt>
                <c:pt idx="1">
                  <c:v>86</c:v>
                </c:pt>
                <c:pt idx="2">
                  <c:v>87</c:v>
                </c:pt>
                <c:pt idx="3">
                  <c:v>88</c:v>
                </c:pt>
                <c:pt idx="4">
                  <c:v>89</c:v>
                </c:pt>
                <c:pt idx="5">
                  <c:v>90</c:v>
                </c:pt>
                <c:pt idx="6">
                  <c:v>91</c:v>
                </c:pt>
                <c:pt idx="7">
                  <c:v>92</c:v>
                </c:pt>
                <c:pt idx="8">
                  <c:v>93</c:v>
                </c:pt>
                <c:pt idx="9">
                  <c:v>94</c:v>
                </c:pt>
                <c:pt idx="10">
                  <c:v>95</c:v>
                </c:pt>
                <c:pt idx="11">
                  <c:v>96</c:v>
                </c:pt>
                <c:pt idx="12">
                  <c:v>97</c:v>
                </c:pt>
                <c:pt idx="13">
                  <c:v>98</c:v>
                </c:pt>
                <c:pt idx="14">
                  <c:v>99</c:v>
                </c:pt>
                <c:pt idx="15">
                  <c:v>100</c:v>
                </c:pt>
              </c:numCache>
            </c:numRef>
          </c:xVal>
          <c:yVal>
            <c:numRef>
              <c:f>Sheet1!$O$5:$O$20</c:f>
              <c:numCache>
                <c:formatCode>0.00</c:formatCode>
                <c:ptCount val="16"/>
                <c:pt idx="0">
                  <c:v>-1.1874168508288343</c:v>
                </c:pt>
                <c:pt idx="1">
                  <c:v>-0.56806181975215886</c:v>
                </c:pt>
                <c:pt idx="2">
                  <c:v>0.93155465557526718</c:v>
                </c:pt>
                <c:pt idx="3">
                  <c:v>-8.720079195863524E-2</c:v>
                </c:pt>
                <c:pt idx="4">
                  <c:v>-0.48513077886161365</c:v>
                </c:pt>
                <c:pt idx="5">
                  <c:v>-0.6117109043085005</c:v>
                </c:pt>
                <c:pt idx="6">
                  <c:v>-0.68773552258925941</c:v>
                </c:pt>
                <c:pt idx="7">
                  <c:v>-0.83061060059697112</c:v>
                </c:pt>
                <c:pt idx="8">
                  <c:v>-1.1944850731471184</c:v>
                </c:pt>
                <c:pt idx="9">
                  <c:v>0.8319092485652374</c:v>
                </c:pt>
                <c:pt idx="10">
                  <c:v>0.21311977596840309</c:v>
                </c:pt>
                <c:pt idx="11">
                  <c:v>-0.34841918839555397</c:v>
                </c:pt>
                <c:pt idx="12">
                  <c:v>-0.46912575458666989</c:v>
                </c:pt>
                <c:pt idx="13">
                  <c:v>-0.29940227241425171</c:v>
                </c:pt>
                <c:pt idx="14">
                  <c:v>-0.28855787350772577</c:v>
                </c:pt>
                <c:pt idx="15">
                  <c:v>-1.2409533570534137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18-4F5D-9224-134D446815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3450400"/>
        <c:axId val="269851856"/>
      </c:scatterChart>
      <c:valAx>
        <c:axId val="493450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Altitude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851856"/>
        <c:crosses val="autoZero"/>
        <c:crossBetween val="midCat"/>
      </c:valAx>
      <c:valAx>
        <c:axId val="26985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Phase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450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East</a:t>
            </a:r>
            <a:r>
              <a:rPr lang="en-US" baseline="0"/>
              <a:t> Wind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Sheet1!$B$5:$B$20</c:f>
              <c:numCache>
                <c:formatCode>0.00</c:formatCode>
                <c:ptCount val="16"/>
                <c:pt idx="0">
                  <c:v>85</c:v>
                </c:pt>
                <c:pt idx="1">
                  <c:v>86</c:v>
                </c:pt>
                <c:pt idx="2">
                  <c:v>87</c:v>
                </c:pt>
                <c:pt idx="3">
                  <c:v>88</c:v>
                </c:pt>
                <c:pt idx="4">
                  <c:v>89</c:v>
                </c:pt>
                <c:pt idx="5">
                  <c:v>90</c:v>
                </c:pt>
                <c:pt idx="6">
                  <c:v>91</c:v>
                </c:pt>
                <c:pt idx="7">
                  <c:v>92</c:v>
                </c:pt>
                <c:pt idx="8">
                  <c:v>93</c:v>
                </c:pt>
                <c:pt idx="9">
                  <c:v>94</c:v>
                </c:pt>
                <c:pt idx="10">
                  <c:v>95</c:v>
                </c:pt>
                <c:pt idx="11">
                  <c:v>96</c:v>
                </c:pt>
                <c:pt idx="12">
                  <c:v>97</c:v>
                </c:pt>
                <c:pt idx="13">
                  <c:v>98</c:v>
                </c:pt>
                <c:pt idx="14">
                  <c:v>99</c:v>
                </c:pt>
                <c:pt idx="15">
                  <c:v>100</c:v>
                </c:pt>
              </c:numCache>
            </c:numRef>
          </c:xVal>
          <c:yVal>
            <c:numRef>
              <c:f>Sheet1!$V$5:$V$20</c:f>
              <c:numCache>
                <c:formatCode>0.00</c:formatCode>
                <c:ptCount val="16"/>
                <c:pt idx="0">
                  <c:v>-1.2106282808687092</c:v>
                </c:pt>
                <c:pt idx="1">
                  <c:v>-1.490121741611256</c:v>
                </c:pt>
                <c:pt idx="2">
                  <c:v>-0.8465428989108833</c:v>
                </c:pt>
                <c:pt idx="3">
                  <c:v>-0.84053500276442905</c:v>
                </c:pt>
                <c:pt idx="4">
                  <c:v>-1.0563487737964921</c:v>
                </c:pt>
                <c:pt idx="5">
                  <c:v>-1.504784982987813</c:v>
                </c:pt>
                <c:pt idx="6">
                  <c:v>1.1057225921206828</c:v>
                </c:pt>
                <c:pt idx="7">
                  <c:v>0.52752173799912794</c:v>
                </c:pt>
                <c:pt idx="8">
                  <c:v>-0.50227046842984557</c:v>
                </c:pt>
                <c:pt idx="9">
                  <c:v>-1.1123654115407258</c:v>
                </c:pt>
                <c:pt idx="10">
                  <c:v>-1.3782364198237602</c:v>
                </c:pt>
                <c:pt idx="11">
                  <c:v>-1.5320119033903798</c:v>
                </c:pt>
                <c:pt idx="12">
                  <c:v>1.5019417646840769</c:v>
                </c:pt>
                <c:pt idx="13">
                  <c:v>1.4505730483448076</c:v>
                </c:pt>
                <c:pt idx="14">
                  <c:v>1.4324102445762186</c:v>
                </c:pt>
                <c:pt idx="15">
                  <c:v>1.0363334390085324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09-4C05-9CCB-FFC44334B0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638112"/>
        <c:axId val="506028592"/>
      </c:scatterChart>
      <c:valAx>
        <c:axId val="455638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Altitude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028592"/>
        <c:crosses val="autoZero"/>
        <c:crossBetween val="midCat"/>
      </c:valAx>
      <c:valAx>
        <c:axId val="50602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Phase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638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Sheet1!$B$5:$B$20</c:f>
              <c:numCache>
                <c:formatCode>0.00</c:formatCode>
                <c:ptCount val="16"/>
                <c:pt idx="0">
                  <c:v>85</c:v>
                </c:pt>
                <c:pt idx="1">
                  <c:v>86</c:v>
                </c:pt>
                <c:pt idx="2">
                  <c:v>87</c:v>
                </c:pt>
                <c:pt idx="3">
                  <c:v>88</c:v>
                </c:pt>
                <c:pt idx="4">
                  <c:v>89</c:v>
                </c:pt>
                <c:pt idx="5">
                  <c:v>90</c:v>
                </c:pt>
                <c:pt idx="6">
                  <c:v>91</c:v>
                </c:pt>
                <c:pt idx="7">
                  <c:v>92</c:v>
                </c:pt>
                <c:pt idx="8">
                  <c:v>93</c:v>
                </c:pt>
                <c:pt idx="9">
                  <c:v>94</c:v>
                </c:pt>
                <c:pt idx="10">
                  <c:v>95</c:v>
                </c:pt>
                <c:pt idx="11">
                  <c:v>96</c:v>
                </c:pt>
                <c:pt idx="12">
                  <c:v>97</c:v>
                </c:pt>
                <c:pt idx="13">
                  <c:v>98</c:v>
                </c:pt>
                <c:pt idx="14">
                  <c:v>99</c:v>
                </c:pt>
                <c:pt idx="15">
                  <c:v>100</c:v>
                </c:pt>
              </c:numCache>
            </c:numRef>
          </c:xVal>
          <c:yVal>
            <c:numRef>
              <c:f>Sheet1!$H$5:$H$20</c:f>
              <c:numCache>
                <c:formatCode>0.00</c:formatCode>
                <c:ptCount val="16"/>
                <c:pt idx="0">
                  <c:v>-1.2326886940393629</c:v>
                </c:pt>
                <c:pt idx="1">
                  <c:v>0.66816568045184566</c:v>
                </c:pt>
                <c:pt idx="2">
                  <c:v>-0.27046427775720694</c:v>
                </c:pt>
                <c:pt idx="3">
                  <c:v>-0.67997085056264095</c:v>
                </c:pt>
                <c:pt idx="4">
                  <c:v>-1.3798178125787637</c:v>
                </c:pt>
                <c:pt idx="5">
                  <c:v>0.8449125557837236</c:v>
                </c:pt>
                <c:pt idx="6">
                  <c:v>5.822035728098451E-3</c:v>
                </c:pt>
                <c:pt idx="7">
                  <c:v>-0.52674361816306614</c:v>
                </c:pt>
                <c:pt idx="8">
                  <c:v>-1.2634167839571384</c:v>
                </c:pt>
                <c:pt idx="9">
                  <c:v>1.1880455312713512</c:v>
                </c:pt>
                <c:pt idx="10">
                  <c:v>0.76137607609271418</c:v>
                </c:pt>
                <c:pt idx="11">
                  <c:v>0.21135223322953267</c:v>
                </c:pt>
                <c:pt idx="12">
                  <c:v>-1.3997659342212176</c:v>
                </c:pt>
                <c:pt idx="13">
                  <c:v>0.58937504784064298</c:v>
                </c:pt>
                <c:pt idx="14">
                  <c:v>0.40901423711483165</c:v>
                </c:pt>
                <c:pt idx="15">
                  <c:v>0.33336145683730517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1E-4156-B6E3-E788BB7ACB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567968"/>
        <c:axId val="500154960"/>
      </c:scatterChart>
      <c:valAx>
        <c:axId val="557567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Altitude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154960"/>
        <c:crosses val="autoZero"/>
        <c:crossBetween val="midCat"/>
      </c:valAx>
      <c:valAx>
        <c:axId val="50015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Phase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567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22</xdr:row>
      <xdr:rowOff>157162</xdr:rowOff>
    </xdr:from>
    <xdr:to>
      <xdr:col>18</xdr:col>
      <xdr:colOff>247650</xdr:colOff>
      <xdr:row>37</xdr:row>
      <xdr:rowOff>42862</xdr:rowOff>
    </xdr:to>
    <xdr:graphicFrame macro="">
      <xdr:nvGraphicFramePr>
        <xdr:cNvPr id="8" name="Chart 4">
          <a:extLst>
            <a:ext uri="{FF2B5EF4-FFF2-40B4-BE49-F238E27FC236}">
              <a16:creationId xmlns:a16="http://schemas.microsoft.com/office/drawing/2014/main" id="{636E9CC2-234C-4BC4-B33C-19D0A7C331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500062</xdr:colOff>
      <xdr:row>22</xdr:row>
      <xdr:rowOff>138112</xdr:rowOff>
    </xdr:from>
    <xdr:to>
      <xdr:col>26</xdr:col>
      <xdr:colOff>195262</xdr:colOff>
      <xdr:row>37</xdr:row>
      <xdr:rowOff>23812</xdr:rowOff>
    </xdr:to>
    <xdr:graphicFrame macro="">
      <xdr:nvGraphicFramePr>
        <xdr:cNvPr id="12" name="Chart 5">
          <a:extLst>
            <a:ext uri="{FF2B5EF4-FFF2-40B4-BE49-F238E27FC236}">
              <a16:creationId xmlns:a16="http://schemas.microsoft.com/office/drawing/2014/main" id="{E093F857-65B7-4C30-86C4-D92CB01014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585787</xdr:colOff>
      <xdr:row>27</xdr:row>
      <xdr:rowOff>157162</xdr:rowOff>
    </xdr:from>
    <xdr:to>
      <xdr:col>9</xdr:col>
      <xdr:colOff>280987</xdr:colOff>
      <xdr:row>42</xdr:row>
      <xdr:rowOff>42862</xdr:rowOff>
    </xdr:to>
    <xdr:graphicFrame macro="">
      <xdr:nvGraphicFramePr>
        <xdr:cNvPr id="16" name="Chart 6">
          <a:extLst>
            <a:ext uri="{FF2B5EF4-FFF2-40B4-BE49-F238E27FC236}">
              <a16:creationId xmlns:a16="http://schemas.microsoft.com/office/drawing/2014/main" id="{101694B2-3B6D-474E-9963-13B9A32544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F0878-2A6E-40BE-B93D-FC2F259ABF32}">
  <dimension ref="B3:X27"/>
  <sheetViews>
    <sheetView tabSelected="1" topLeftCell="A16" workbookViewId="0">
      <selection activeCell="C27" sqref="C27"/>
    </sheetView>
  </sheetViews>
  <sheetFormatPr defaultRowHeight="15" x14ac:dyDescent="0.25"/>
  <cols>
    <col min="12" max="12" width="10" bestFit="1" customWidth="1"/>
  </cols>
  <sheetData>
    <row r="3" spans="2:24" x14ac:dyDescent="0.25">
      <c r="C3" t="s">
        <v>6</v>
      </c>
      <c r="J3" t="s">
        <v>3</v>
      </c>
      <c r="Q3" t="s">
        <v>4</v>
      </c>
    </row>
    <row r="4" spans="2:24" x14ac:dyDescent="0.25">
      <c r="B4" t="s">
        <v>2</v>
      </c>
      <c r="C4" s="1" t="s">
        <v>10</v>
      </c>
      <c r="D4" t="s">
        <v>11</v>
      </c>
      <c r="E4" t="s">
        <v>0</v>
      </c>
      <c r="F4" t="s">
        <v>1</v>
      </c>
      <c r="G4" s="1" t="s">
        <v>18</v>
      </c>
      <c r="H4" t="s">
        <v>15</v>
      </c>
      <c r="J4" t="s">
        <v>0</v>
      </c>
      <c r="K4" t="s">
        <v>1</v>
      </c>
      <c r="L4" t="s">
        <v>5</v>
      </c>
      <c r="M4" s="1" t="s">
        <v>10</v>
      </c>
      <c r="N4" t="s">
        <v>11</v>
      </c>
      <c r="O4" t="s">
        <v>15</v>
      </c>
      <c r="Q4" s="1" t="s">
        <v>0</v>
      </c>
      <c r="R4" t="s">
        <v>1</v>
      </c>
      <c r="S4" t="s">
        <v>5</v>
      </c>
      <c r="T4" s="2" t="s">
        <v>10</v>
      </c>
      <c r="U4" t="s">
        <v>11</v>
      </c>
      <c r="V4" t="s">
        <v>15</v>
      </c>
      <c r="X4" t="s">
        <v>16</v>
      </c>
    </row>
    <row r="5" spans="2:24" x14ac:dyDescent="0.25">
      <c r="B5" s="3">
        <v>85</v>
      </c>
      <c r="C5" s="4">
        <v>11233</v>
      </c>
      <c r="D5" s="3">
        <f>C5/3600</f>
        <v>3.1202777777777779</v>
      </c>
      <c r="E5" s="3">
        <v>-4.94638933029883</v>
      </c>
      <c r="F5" s="3">
        <v>1.7391957038105399</v>
      </c>
      <c r="G5" s="3">
        <f>SQRT(E5^2+F5^2)</f>
        <v>5.2432403247464396</v>
      </c>
      <c r="H5" s="3">
        <f>ATAN(E5/F5)</f>
        <v>-1.2326886940393629</v>
      </c>
      <c r="J5" s="3">
        <v>-3.1762772168277098</v>
      </c>
      <c r="K5" s="3">
        <v>1.2811089754146201</v>
      </c>
      <c r="L5" s="3">
        <f>SQRT(J5^2+K5^2)</f>
        <v>3.424905424245563</v>
      </c>
      <c r="M5" s="4">
        <v>8933</v>
      </c>
      <c r="N5" s="3">
        <f>M5/3600</f>
        <v>2.4813888888888891</v>
      </c>
      <c r="O5" s="3">
        <f>ATAN(J5/K5)</f>
        <v>-1.1874168508288343</v>
      </c>
      <c r="Q5" s="3">
        <v>2.9766717633973698</v>
      </c>
      <c r="R5" s="3">
        <v>-1.1209988642167299</v>
      </c>
      <c r="S5" s="3">
        <f>SQRT(Q5^2+R5^2)</f>
        <v>3.1807567088009741</v>
      </c>
      <c r="T5" s="4">
        <v>9125</v>
      </c>
      <c r="U5" s="3">
        <f>T5/3600</f>
        <v>2.5347222222222223</v>
      </c>
      <c r="V5" s="3">
        <f>ATAN(Q5/R5)</f>
        <v>-1.2106282808687092</v>
      </c>
      <c r="W5" s="3"/>
      <c r="X5" s="3">
        <f>V5-O5</f>
        <v>-2.3211430039874914E-2</v>
      </c>
    </row>
    <row r="6" spans="2:24" x14ac:dyDescent="0.25">
      <c r="B6" s="3">
        <v>86</v>
      </c>
      <c r="C6" s="4">
        <v>11616</v>
      </c>
      <c r="D6" s="3">
        <f>C6/3600</f>
        <v>3.2266666666666666</v>
      </c>
      <c r="E6" s="3">
        <v>-1.9970783257001301</v>
      </c>
      <c r="F6" s="3">
        <v>-2.5302762446793698</v>
      </c>
      <c r="G6" s="3">
        <f>SQRT(E6^2+F6^2)</f>
        <v>3.2234484195299249</v>
      </c>
      <c r="H6" s="3">
        <f>ATAN(E6/F6)</f>
        <v>0.66816568045184566</v>
      </c>
      <c r="J6" s="3">
        <v>-0.41298524924270302</v>
      </c>
      <c r="K6" s="3">
        <v>0.64707144870411404</v>
      </c>
      <c r="L6" s="3">
        <f>SQRT(J6^2+K6^2)</f>
        <v>0.76763160162938726</v>
      </c>
      <c r="M6" s="4">
        <v>9125</v>
      </c>
      <c r="N6" s="3">
        <f>M6/3600</f>
        <v>2.5347222222222223</v>
      </c>
      <c r="O6" s="3">
        <f>ATAN(J6/K6)</f>
        <v>-0.56806181975215886</v>
      </c>
      <c r="Q6" s="3">
        <v>1.03276263318907</v>
      </c>
      <c r="R6" s="3">
        <v>-8.34989234896861E-2</v>
      </c>
      <c r="S6" s="3">
        <f>SQRT(Q6^2+R6^2)</f>
        <v>1.0361325816398006</v>
      </c>
      <c r="T6" s="4">
        <v>9029</v>
      </c>
      <c r="U6" s="3">
        <f>T6/3600</f>
        <v>2.5080555555555555</v>
      </c>
      <c r="V6" s="3">
        <f>ATAN(Q6/R6)</f>
        <v>-1.490121741611256</v>
      </c>
      <c r="W6" s="3"/>
      <c r="X6" s="3">
        <f>V6-O6</f>
        <v>-0.92205992185909713</v>
      </c>
    </row>
    <row r="7" spans="2:24" x14ac:dyDescent="0.25">
      <c r="B7" s="3">
        <v>87</v>
      </c>
      <c r="C7" s="4">
        <v>11233</v>
      </c>
      <c r="D7" s="3">
        <f>C7/3600</f>
        <v>3.1202777777777779</v>
      </c>
      <c r="E7" s="3">
        <v>1.6217816812980901</v>
      </c>
      <c r="F7" s="3">
        <v>-5.84935854508036</v>
      </c>
      <c r="G7" s="3">
        <f>SQRT(E7^2+F7^2)</f>
        <v>6.0700223402141349</v>
      </c>
      <c r="H7" s="3">
        <f>ATAN(E7/F7)</f>
        <v>-0.27046427775720694</v>
      </c>
      <c r="J7" s="3">
        <v>0.95152683453258802</v>
      </c>
      <c r="K7" s="3">
        <v>0.70733248963416795</v>
      </c>
      <c r="L7" s="3">
        <f>SQRT(J7^2+K7^2)</f>
        <v>1.1856317167348711</v>
      </c>
      <c r="M7" s="4">
        <v>10849</v>
      </c>
      <c r="N7" s="3">
        <f>M7/3600</f>
        <v>3.013611111111111</v>
      </c>
      <c r="O7" s="3">
        <f>ATAN(J7/K7)</f>
        <v>0.93155465557526718</v>
      </c>
      <c r="Q7" s="3">
        <v>-2.78153263373465</v>
      </c>
      <c r="R7" s="3">
        <v>2.4606035531063601</v>
      </c>
      <c r="S7" s="3">
        <f>SQRT(Q7^2+R7^2)</f>
        <v>3.713690029888125</v>
      </c>
      <c r="T7" s="4">
        <v>11233</v>
      </c>
      <c r="U7" s="3">
        <f>T7/3600</f>
        <v>3.1202777777777779</v>
      </c>
      <c r="V7" s="3">
        <f>ATAN(Q7/R7)</f>
        <v>-0.8465428989108833</v>
      </c>
      <c r="W7" s="3"/>
      <c r="X7" s="3">
        <f>V7-O7</f>
        <v>-1.7780975544861506</v>
      </c>
    </row>
    <row r="8" spans="2:24" x14ac:dyDescent="0.25">
      <c r="B8" s="3">
        <v>88</v>
      </c>
      <c r="C8" s="4">
        <v>11041</v>
      </c>
      <c r="D8" s="3">
        <f>C8/3600</f>
        <v>3.0669444444444443</v>
      </c>
      <c r="E8" s="3">
        <v>4.0689658875327597</v>
      </c>
      <c r="F8" s="3">
        <v>-5.0320302257879597</v>
      </c>
      <c r="G8" s="3">
        <f>SQRT(E8^2+F8^2)</f>
        <v>6.4713067913018065</v>
      </c>
      <c r="H8" s="3">
        <f>ATAN(E8/F8)</f>
        <v>-0.67997085056264095</v>
      </c>
      <c r="J8" s="3">
        <v>-0.18023936169131799</v>
      </c>
      <c r="K8" s="3">
        <v>2.0617047220376401</v>
      </c>
      <c r="L8" s="3">
        <f>SQRT(J8^2+K8^2)</f>
        <v>2.0695682130278277</v>
      </c>
      <c r="M8" s="4">
        <v>11041</v>
      </c>
      <c r="N8" s="3">
        <f>M8/3600</f>
        <v>3.0669444444444443</v>
      </c>
      <c r="O8" s="3">
        <f>ATAN(J8/K8)</f>
        <v>-8.720079195863524E-2</v>
      </c>
      <c r="Q8" s="3">
        <v>-6.1226377279759303</v>
      </c>
      <c r="R8" s="3">
        <v>5.4821378921331601</v>
      </c>
      <c r="S8" s="3">
        <f>SQRT(Q8^2+R8^2)</f>
        <v>8.218304485500429</v>
      </c>
      <c r="T8" s="4">
        <v>11137</v>
      </c>
      <c r="U8" s="3">
        <f>T8/3600</f>
        <v>3.0936111111111111</v>
      </c>
      <c r="V8" s="3">
        <f>ATAN(Q8/R8)</f>
        <v>-0.84053500276442905</v>
      </c>
      <c r="W8" s="3"/>
      <c r="X8" s="3">
        <f>V8-O8</f>
        <v>-0.75333421080579377</v>
      </c>
    </row>
    <row r="9" spans="2:24" x14ac:dyDescent="0.25">
      <c r="B9" s="3">
        <v>89</v>
      </c>
      <c r="C9" s="4">
        <v>11137</v>
      </c>
      <c r="D9" s="3">
        <f>C9/3600</f>
        <v>3.0936111111111111</v>
      </c>
      <c r="E9" s="3">
        <v>5.5913792297296796</v>
      </c>
      <c r="F9" s="3">
        <v>-1.08100782341833</v>
      </c>
      <c r="G9" s="3">
        <f>SQRT(E9^2+F9^2)</f>
        <v>5.6949187531468874</v>
      </c>
      <c r="H9" s="3">
        <f>ATAN(E9/F9)</f>
        <v>-1.3798178125787637</v>
      </c>
      <c r="J9" s="3">
        <v>-1.48157714650478</v>
      </c>
      <c r="K9" s="3">
        <v>2.8105430914740399</v>
      </c>
      <c r="L9" s="3">
        <f>SQRT(J9^2+K9^2)</f>
        <v>3.1771407444552562</v>
      </c>
      <c r="M9" s="4">
        <v>11137</v>
      </c>
      <c r="N9" s="3">
        <f>M9/3600</f>
        <v>3.0936111111111111</v>
      </c>
      <c r="O9" s="3">
        <f>ATAN(J9/K9)</f>
        <v>-0.48513077886161365</v>
      </c>
      <c r="Q9" s="3">
        <v>-8.2586021587247593</v>
      </c>
      <c r="R9" s="3">
        <v>4.6678645947431203</v>
      </c>
      <c r="S9" s="3">
        <f>SQRT(Q9^2+R9^2)</f>
        <v>9.4864887862132434</v>
      </c>
      <c r="T9" s="4">
        <v>11328</v>
      </c>
      <c r="U9" s="3">
        <f>T9/3600</f>
        <v>3.1466666666666665</v>
      </c>
      <c r="V9" s="3">
        <f>ATAN(Q9/R9)</f>
        <v>-1.0563487737964921</v>
      </c>
      <c r="W9" s="3"/>
      <c r="X9" s="3">
        <f>V9-O9</f>
        <v>-0.57121799493487835</v>
      </c>
    </row>
    <row r="10" spans="2:24" x14ac:dyDescent="0.25">
      <c r="B10" s="3">
        <v>90</v>
      </c>
      <c r="C10" s="4">
        <v>11233</v>
      </c>
      <c r="D10" s="3">
        <f>C10/3600</f>
        <v>3.1202777777777779</v>
      </c>
      <c r="E10" s="3">
        <v>4.4948863593127903</v>
      </c>
      <c r="F10" s="3">
        <v>3.98935489719435</v>
      </c>
      <c r="G10" s="3">
        <f>SQRT(E10^2+F10^2)</f>
        <v>6.0099048144629323</v>
      </c>
      <c r="H10" s="3">
        <f>ATAN(E10/F10)</f>
        <v>0.8449125557837236</v>
      </c>
      <c r="J10" s="3">
        <v>-2.20550101304101</v>
      </c>
      <c r="K10" s="3">
        <v>3.14411948936992</v>
      </c>
      <c r="L10" s="3">
        <f>SQRT(J10^2+K10^2)</f>
        <v>3.8405366919169888</v>
      </c>
      <c r="M10" s="4">
        <v>11233</v>
      </c>
      <c r="N10" s="3">
        <f>M10/3600</f>
        <v>3.1202777777777779</v>
      </c>
      <c r="O10" s="3">
        <f>ATAN(J10/K10)</f>
        <v>-0.6117109043085005</v>
      </c>
      <c r="Q10" s="3">
        <v>-8.6386082854117898</v>
      </c>
      <c r="R10" s="3">
        <v>0.57107586983615999</v>
      </c>
      <c r="S10" s="3">
        <f>SQRT(Q10^2+R10^2)</f>
        <v>8.6574638756332298</v>
      </c>
      <c r="T10" s="4">
        <v>11233</v>
      </c>
      <c r="U10" s="3">
        <f>T10/3600</f>
        <v>3.1202777777777779</v>
      </c>
      <c r="V10" s="3">
        <f>ATAN(Q10/R10)</f>
        <v>-1.504784982987813</v>
      </c>
      <c r="W10" s="3"/>
      <c r="X10" s="3">
        <f>V10-O10</f>
        <v>-0.89307407867931254</v>
      </c>
    </row>
    <row r="11" spans="2:24" x14ac:dyDescent="0.25">
      <c r="B11" s="3">
        <v>91</v>
      </c>
      <c r="C11" s="4">
        <v>11137</v>
      </c>
      <c r="D11" s="3">
        <f>C11/3600</f>
        <v>3.0936111111111111</v>
      </c>
      <c r="E11" s="3">
        <v>3.5925319618436202E-2</v>
      </c>
      <c r="F11" s="3">
        <v>6.1705072565474399</v>
      </c>
      <c r="G11" s="3">
        <f>SQRT(E11^2+F11^2)</f>
        <v>6.1706118360900239</v>
      </c>
      <c r="H11" s="3">
        <f>ATAN(E11/F11)</f>
        <v>5.822035728098451E-3</v>
      </c>
      <c r="J11" s="3">
        <v>-2.5199751863282498</v>
      </c>
      <c r="K11" s="3">
        <v>3.0673939435394399</v>
      </c>
      <c r="L11" s="3">
        <f>SQRT(J11^2+K11^2)</f>
        <v>3.9697834379941348</v>
      </c>
      <c r="M11" s="4">
        <v>11137</v>
      </c>
      <c r="N11" s="3">
        <f>M11/3600</f>
        <v>3.0936111111111111</v>
      </c>
      <c r="O11" s="3">
        <f>ATAN(J11/K11)</f>
        <v>-0.68773552258925941</v>
      </c>
      <c r="Q11" s="3">
        <v>-7.2476925233120104</v>
      </c>
      <c r="R11" s="3">
        <v>-3.63677564035644</v>
      </c>
      <c r="S11" s="3">
        <f>SQRT(Q11^2+R11^2)</f>
        <v>8.1089570211441373</v>
      </c>
      <c r="T11" s="4">
        <v>11137</v>
      </c>
      <c r="U11" s="3">
        <f>T11/3600</f>
        <v>3.0936111111111111</v>
      </c>
      <c r="V11" s="3">
        <f>ATAN(Q11/R11)</f>
        <v>1.1057225921206828</v>
      </c>
      <c r="W11" s="3"/>
      <c r="X11" s="3">
        <f>V11-O11</f>
        <v>1.7934581147099422</v>
      </c>
    </row>
    <row r="12" spans="2:24" x14ac:dyDescent="0.25">
      <c r="B12" s="3">
        <v>92</v>
      </c>
      <c r="C12" s="4">
        <v>11137</v>
      </c>
      <c r="D12" s="3">
        <f>C12/3600</f>
        <v>3.0936111111111111</v>
      </c>
      <c r="E12" s="3">
        <v>-3.3280215344635198</v>
      </c>
      <c r="F12" s="3">
        <v>5.7226646359507303</v>
      </c>
      <c r="G12" s="3">
        <f>SQRT(E12^2+F12^2)</f>
        <v>6.6200164553733574</v>
      </c>
      <c r="H12" s="3">
        <f>ATAN(E12/F12)</f>
        <v>-0.52674361816306614</v>
      </c>
      <c r="J12" s="3">
        <v>-2.1981789781064398</v>
      </c>
      <c r="K12" s="3">
        <v>2.0078829827327702</v>
      </c>
      <c r="L12" s="3">
        <f>SQRT(J12^2+K12^2)</f>
        <v>2.9771773363602172</v>
      </c>
      <c r="M12" s="4">
        <v>11233</v>
      </c>
      <c r="N12" s="3">
        <f>M12/3600</f>
        <v>3.1202777777777779</v>
      </c>
      <c r="O12" s="3">
        <f>ATAN(J12/K12)</f>
        <v>-0.83061060059697112</v>
      </c>
      <c r="Q12" s="3">
        <v>-2.97658933551403</v>
      </c>
      <c r="R12" s="3">
        <v>-5.1092107633286901</v>
      </c>
      <c r="S12" s="3">
        <f>SQRT(Q12^2+R12^2)</f>
        <v>5.9130464818407775</v>
      </c>
      <c r="T12" s="4">
        <v>11137</v>
      </c>
      <c r="U12" s="3">
        <f>T12/3600</f>
        <v>3.0936111111111111</v>
      </c>
      <c r="V12" s="3">
        <f>ATAN(Q12/R12)</f>
        <v>0.52752173799912794</v>
      </c>
      <c r="W12" s="3"/>
      <c r="X12" s="3">
        <f>V12-O12</f>
        <v>1.3581323385960991</v>
      </c>
    </row>
    <row r="13" spans="2:24" x14ac:dyDescent="0.25">
      <c r="B13" s="3">
        <v>93</v>
      </c>
      <c r="C13" s="4">
        <v>11233</v>
      </c>
      <c r="D13" s="3">
        <f>C13/3600</f>
        <v>3.1202777777777779</v>
      </c>
      <c r="E13" s="3">
        <v>-4.6851757695076799</v>
      </c>
      <c r="F13" s="3">
        <v>1.4872649148672501</v>
      </c>
      <c r="G13" s="3">
        <f>SQRT(E13^2+F13^2)</f>
        <v>4.9155700501749511</v>
      </c>
      <c r="H13" s="3">
        <f>ATAN(E13/F13)</f>
        <v>-1.2634167839571384</v>
      </c>
      <c r="J13" s="3">
        <v>-1.2537405111342499</v>
      </c>
      <c r="K13" s="3">
        <v>0.49540525799633001</v>
      </c>
      <c r="L13" s="3">
        <f>SQRT(J13^2+K13^2)</f>
        <v>1.3480695972054189</v>
      </c>
      <c r="M13" s="4">
        <v>11137</v>
      </c>
      <c r="N13" s="3">
        <f>M13/3600</f>
        <v>3.0936111111111111</v>
      </c>
      <c r="O13" s="3">
        <f>ATAN(J13/K13)</f>
        <v>-1.1944850731471184</v>
      </c>
      <c r="Q13" s="3">
        <v>2.7946421454342398</v>
      </c>
      <c r="R13" s="3">
        <v>-5.0880666063731601</v>
      </c>
      <c r="S13" s="3">
        <f>SQRT(Q13^2+R13^2)</f>
        <v>5.8050363058233296</v>
      </c>
      <c r="T13" s="4">
        <v>11233</v>
      </c>
      <c r="U13" s="3">
        <f>T13/3600</f>
        <v>3.1202777777777779</v>
      </c>
      <c r="V13" s="3">
        <f>ATAN(Q13/R13)</f>
        <v>-0.50227046842984557</v>
      </c>
      <c r="W13" s="3"/>
      <c r="X13" s="3">
        <f>V13-O13</f>
        <v>0.69221460471727281</v>
      </c>
    </row>
    <row r="14" spans="2:24" x14ac:dyDescent="0.25">
      <c r="B14" s="3">
        <v>94</v>
      </c>
      <c r="C14" s="4">
        <v>11137</v>
      </c>
      <c r="D14" s="3">
        <f>C14/3600</f>
        <v>3.0936111111111111</v>
      </c>
      <c r="E14" s="3">
        <v>-3.95247404318014</v>
      </c>
      <c r="F14" s="3">
        <v>-1.59128924763275</v>
      </c>
      <c r="G14" s="3">
        <f>SQRT(E14^2+F14^2)</f>
        <v>4.2607807420289028</v>
      </c>
      <c r="H14" s="3">
        <f>ATAN(E14/F14)</f>
        <v>1.1880455312713512</v>
      </c>
      <c r="J14" s="3">
        <v>-0.61952086484509405</v>
      </c>
      <c r="K14" s="3">
        <v>-0.56441498162080295</v>
      </c>
      <c r="L14" s="3">
        <f>SQRT(J14^2+K14^2)</f>
        <v>0.83807539843168322</v>
      </c>
      <c r="M14" s="4">
        <v>7496</v>
      </c>
      <c r="N14" s="3">
        <f>M14/3600</f>
        <v>2.0822222222222222</v>
      </c>
      <c r="O14" s="3">
        <f>ATAN(J14/K14)</f>
        <v>0.8319092485652374</v>
      </c>
      <c r="Q14" s="3">
        <v>8.0390472062923504</v>
      </c>
      <c r="R14" s="3">
        <v>-3.9672379488569902</v>
      </c>
      <c r="S14" s="3">
        <f>SQRT(Q14^2+R14^2)</f>
        <v>8.9646671398244262</v>
      </c>
      <c r="T14" s="4">
        <v>11328</v>
      </c>
      <c r="U14" s="3">
        <f>T14/3600</f>
        <v>3.1466666666666665</v>
      </c>
      <c r="V14" s="3">
        <f>ATAN(Q14/R14)</f>
        <v>-1.1123654115407258</v>
      </c>
      <c r="W14" s="3"/>
      <c r="X14" s="3">
        <f>V14-O14</f>
        <v>-1.9442746601059633</v>
      </c>
    </row>
    <row r="15" spans="2:24" x14ac:dyDescent="0.25">
      <c r="B15" s="3">
        <v>95</v>
      </c>
      <c r="C15" s="4">
        <v>11233</v>
      </c>
      <c r="D15" s="3">
        <f>C15/3600</f>
        <v>3.1202777777777779</v>
      </c>
      <c r="E15" s="3">
        <v>-2.0482841794437601</v>
      </c>
      <c r="F15" s="3">
        <v>-2.1491343330374399</v>
      </c>
      <c r="G15" s="3">
        <f>SQRT(E15^2+F15^2)</f>
        <v>2.9688796643178179</v>
      </c>
      <c r="H15" s="3">
        <f>ATAN(E15/F15)</f>
        <v>0.76137607609271418</v>
      </c>
      <c r="J15" s="3">
        <v>-0.29674569202100998</v>
      </c>
      <c r="K15" s="3">
        <v>-1.3712443809708601</v>
      </c>
      <c r="L15" s="3">
        <f>SQRT(J15^2+K15^2)</f>
        <v>1.4029858010960714</v>
      </c>
      <c r="M15" s="4">
        <v>11137</v>
      </c>
      <c r="N15" s="3">
        <f>M15/3600</f>
        <v>3.0936111111111111</v>
      </c>
      <c r="O15" s="3">
        <f>ATAN(J15/K15)</f>
        <v>0.21311977596840309</v>
      </c>
      <c r="Q15" s="3">
        <v>11.4484393516145</v>
      </c>
      <c r="R15" s="3">
        <v>-2.2321679454044299</v>
      </c>
      <c r="S15" s="3">
        <f>SQRT(Q15^2+R15^2)</f>
        <v>11.664018918198241</v>
      </c>
      <c r="T15" s="4">
        <v>11233</v>
      </c>
      <c r="U15" s="3">
        <f>T15/3600</f>
        <v>3.1202777777777779</v>
      </c>
      <c r="V15" s="3">
        <f>ATAN(Q15/R15)</f>
        <v>-1.3782364198237602</v>
      </c>
      <c r="W15" s="3"/>
      <c r="X15" s="3">
        <f>V15-O15</f>
        <v>-1.5913561957921634</v>
      </c>
    </row>
    <row r="16" spans="2:24" x14ac:dyDescent="0.25">
      <c r="B16" s="3">
        <v>96</v>
      </c>
      <c r="C16" s="4">
        <v>9029</v>
      </c>
      <c r="D16" s="3">
        <f>C16/3600</f>
        <v>2.5080555555555555</v>
      </c>
      <c r="E16" s="3">
        <v>-0.39405889156907598</v>
      </c>
      <c r="F16" s="3">
        <v>-1.8366204671808499</v>
      </c>
      <c r="G16" s="3">
        <f>SQRT(E16^2+F16^2)</f>
        <v>1.8784187899646478</v>
      </c>
      <c r="H16" s="3">
        <f>ATAN(E16/F16)</f>
        <v>0.21135223322953267</v>
      </c>
      <c r="J16" s="3">
        <v>0.799281671894296</v>
      </c>
      <c r="K16" s="3">
        <v>-2.2004346996986102</v>
      </c>
      <c r="L16" s="3">
        <f>SQRT(J16^2+K16^2)</f>
        <v>2.3411031712984913</v>
      </c>
      <c r="M16" s="4">
        <v>11233</v>
      </c>
      <c r="N16" s="3">
        <f>M16/3600</f>
        <v>3.1202777777777779</v>
      </c>
      <c r="O16" s="3">
        <f>ATAN(J16/K16)</f>
        <v>-0.34841918839555397</v>
      </c>
      <c r="Q16" s="3">
        <v>14.3105108748153</v>
      </c>
      <c r="R16" s="3">
        <v>-0.55530337577290001</v>
      </c>
      <c r="S16" s="3">
        <f>SQRT(Q16^2+R16^2)</f>
        <v>14.321280785507689</v>
      </c>
      <c r="T16" s="4">
        <v>11233</v>
      </c>
      <c r="U16" s="3">
        <f>T16/3600</f>
        <v>3.1202777777777779</v>
      </c>
      <c r="V16" s="3">
        <f>ATAN(Q16/R16)</f>
        <v>-1.5320119033903798</v>
      </c>
      <c r="W16" s="3"/>
      <c r="X16" s="3">
        <f>V16-O16</f>
        <v>-1.183592714994826</v>
      </c>
    </row>
    <row r="17" spans="2:24" x14ac:dyDescent="0.25">
      <c r="B17" s="3">
        <v>97</v>
      </c>
      <c r="C17" s="4">
        <v>11137</v>
      </c>
      <c r="D17" s="3">
        <f>C17/3600</f>
        <v>3.0936111111111111</v>
      </c>
      <c r="E17" s="3">
        <v>1.4321492878806099</v>
      </c>
      <c r="F17" s="3">
        <v>-0.24735762327036001</v>
      </c>
      <c r="G17" s="3">
        <f>SQRT(E17^2+F17^2)</f>
        <v>1.4533538373592645</v>
      </c>
      <c r="H17" s="3">
        <f>ATAN(E17/F17)</f>
        <v>-1.3997659342212176</v>
      </c>
      <c r="J17" s="3">
        <v>1.2319601643907701</v>
      </c>
      <c r="K17" s="3">
        <v>-2.4305414182597098</v>
      </c>
      <c r="L17" s="3">
        <f>SQRT(J17^2+K17^2)</f>
        <v>2.7249325555913591</v>
      </c>
      <c r="M17" s="4">
        <v>11137</v>
      </c>
      <c r="N17" s="3">
        <f>M17/3600</f>
        <v>3.0936111111111111</v>
      </c>
      <c r="O17" s="3">
        <f>ATAN(J17/K17)</f>
        <v>-0.46912575458666989</v>
      </c>
      <c r="Q17" s="3">
        <v>16.012818210276102</v>
      </c>
      <c r="R17" s="3">
        <v>1.1043012838448201</v>
      </c>
      <c r="S17" s="3">
        <f>SQRT(Q17^2+R17^2)</f>
        <v>16.05085132822715</v>
      </c>
      <c r="T17" s="4">
        <v>11233</v>
      </c>
      <c r="U17" s="3">
        <f>T17/3600</f>
        <v>3.1202777777777779</v>
      </c>
      <c r="V17" s="3">
        <f>ATAN(Q17/R17)</f>
        <v>1.5019417646840769</v>
      </c>
      <c r="W17" s="3"/>
      <c r="X17" s="3">
        <f>V17-O17</f>
        <v>1.9710675192707467</v>
      </c>
    </row>
    <row r="18" spans="2:24" x14ac:dyDescent="0.25">
      <c r="B18" s="3">
        <v>98</v>
      </c>
      <c r="C18" s="4">
        <v>11041</v>
      </c>
      <c r="D18" s="3">
        <f>C18/3600</f>
        <v>3.0669444444444443</v>
      </c>
      <c r="E18" s="3">
        <v>2.6261442375255202</v>
      </c>
      <c r="F18" s="3">
        <v>3.92752664498239</v>
      </c>
      <c r="G18" s="3">
        <f>SQRT(E18^2+F18^2)</f>
        <v>4.7246268745092586</v>
      </c>
      <c r="H18" s="3">
        <f>ATAN(E18/F18)</f>
        <v>0.58937504784064298</v>
      </c>
      <c r="J18" s="3">
        <v>0.54187654883832703</v>
      </c>
      <c r="K18" s="3">
        <v>-1.7554555154026901</v>
      </c>
      <c r="L18" s="3">
        <f>SQRT(J18^2+K18^2)</f>
        <v>1.8371865067920186</v>
      </c>
      <c r="M18" s="4">
        <v>11233</v>
      </c>
      <c r="N18" s="3">
        <f>M18/3600</f>
        <v>3.1202777777777779</v>
      </c>
      <c r="O18" s="3">
        <f>ATAN(J18/K18)</f>
        <v>-0.29940227241425171</v>
      </c>
      <c r="Q18" s="3">
        <v>15.138568109484901</v>
      </c>
      <c r="R18" s="3">
        <v>1.8288278621583101</v>
      </c>
      <c r="S18" s="3">
        <f>SQRT(Q18^2+R18^2)</f>
        <v>15.248634553786111</v>
      </c>
      <c r="T18" s="4">
        <v>11137</v>
      </c>
      <c r="U18" s="3">
        <f>T18/3600</f>
        <v>3.0936111111111111</v>
      </c>
      <c r="V18" s="3">
        <f>ATAN(Q18/R18)</f>
        <v>1.4505730483448076</v>
      </c>
      <c r="W18" s="3"/>
      <c r="X18" s="3">
        <f>V18-O18</f>
        <v>1.7499753207590594</v>
      </c>
    </row>
    <row r="19" spans="2:24" x14ac:dyDescent="0.25">
      <c r="B19" s="3">
        <v>99</v>
      </c>
      <c r="C19" s="4">
        <v>11041</v>
      </c>
      <c r="D19" s="3">
        <f>C19/3600</f>
        <v>3.0669444444444443</v>
      </c>
      <c r="E19" s="3">
        <v>3.6305732849185302</v>
      </c>
      <c r="F19" s="3">
        <v>8.3758029798971396</v>
      </c>
      <c r="G19" s="3">
        <f>SQRT(E19^2+F19^2)</f>
        <v>9.1288081333336137</v>
      </c>
      <c r="H19" s="3">
        <f>ATAN(E19/F19)</f>
        <v>0.40901423711483165</v>
      </c>
      <c r="J19" s="3">
        <v>0.36533298070702502</v>
      </c>
      <c r="K19" s="3">
        <v>-1.2307283238989299</v>
      </c>
      <c r="L19" s="3">
        <f>SQRT(J19^2+K19^2)</f>
        <v>1.2838069925184816</v>
      </c>
      <c r="M19" s="4">
        <v>11137</v>
      </c>
      <c r="N19" s="3">
        <f>M19/3600</f>
        <v>3.0936111111111111</v>
      </c>
      <c r="O19" s="3">
        <f>ATAN(J19/K19)</f>
        <v>-0.28855787350772577</v>
      </c>
      <c r="Q19" s="3">
        <v>11.645385180610299</v>
      </c>
      <c r="R19" s="3">
        <v>1.6219261518211401</v>
      </c>
      <c r="S19" s="3">
        <f>SQRT(Q19^2+R19^2)</f>
        <v>11.757790627781194</v>
      </c>
      <c r="T19" s="4">
        <v>11233</v>
      </c>
      <c r="U19" s="3">
        <f>T19/3600</f>
        <v>3.1202777777777779</v>
      </c>
      <c r="V19" s="3">
        <f>ATAN(Q19/R19)</f>
        <v>1.4324102445762186</v>
      </c>
      <c r="W19" s="3"/>
      <c r="X19" s="3">
        <f>V19-O19</f>
        <v>1.7209681180839445</v>
      </c>
    </row>
    <row r="20" spans="2:24" x14ac:dyDescent="0.25">
      <c r="B20" s="3">
        <v>100</v>
      </c>
      <c r="C20" s="4">
        <v>11137</v>
      </c>
      <c r="D20" s="3">
        <f>C20/3600</f>
        <v>3.0936111111111111</v>
      </c>
      <c r="E20" s="3">
        <v>3.8768681602563499</v>
      </c>
      <c r="F20" s="3">
        <v>11.1955980057948</v>
      </c>
      <c r="G20" s="3">
        <f>SQRT(E20^2+F20^2)</f>
        <v>11.847848810622372</v>
      </c>
      <c r="H20" s="3">
        <f>ATAN(E20/F20)</f>
        <v>0.33336145683730517</v>
      </c>
      <c r="J20" s="3">
        <v>2.2883360602718401</v>
      </c>
      <c r="K20" s="3">
        <v>-0.78341053078154799</v>
      </c>
      <c r="L20" s="3">
        <f>SQRT(J20^2+K20^2)</f>
        <v>2.4187215599319969</v>
      </c>
      <c r="M20" s="4">
        <v>11233</v>
      </c>
      <c r="N20" s="3">
        <f>M20/3600</f>
        <v>3.1202777777777779</v>
      </c>
      <c r="O20" s="3">
        <f>ATAN(J20/K20)</f>
        <v>-1.2409533570534137</v>
      </c>
      <c r="Q20" s="3">
        <v>7.7072309815531499</v>
      </c>
      <c r="R20" s="3">
        <v>4.5621239820301396</v>
      </c>
      <c r="S20" s="3">
        <f>SQRT(Q20^2+R20^2)</f>
        <v>8.9562483568973938</v>
      </c>
      <c r="T20" s="4">
        <v>11233</v>
      </c>
      <c r="U20" s="3">
        <f>T20/3600</f>
        <v>3.1202777777777779</v>
      </c>
      <c r="V20" s="3">
        <f>ATAN(Q20/R20)</f>
        <v>1.0363334390085324</v>
      </c>
      <c r="W20" s="3"/>
      <c r="X20" s="3">
        <f>V20-O20</f>
        <v>2.2772867960619463</v>
      </c>
    </row>
    <row r="21" spans="2:24" x14ac:dyDescent="0.25">
      <c r="B21" s="3"/>
      <c r="C21" s="4"/>
      <c r="D21" s="3"/>
      <c r="E21" s="3"/>
      <c r="F21" s="3"/>
      <c r="G21" s="3"/>
      <c r="H21" s="3"/>
      <c r="J21" s="3"/>
      <c r="K21" s="3"/>
      <c r="L21" s="3"/>
      <c r="M21" s="4"/>
      <c r="N21" s="3"/>
      <c r="O21" s="3"/>
      <c r="Q21" s="3"/>
      <c r="R21" s="3"/>
      <c r="S21" s="3"/>
      <c r="T21" s="4"/>
      <c r="U21" s="3"/>
      <c r="V21" s="3"/>
      <c r="W21" s="3"/>
    </row>
    <row r="22" spans="2:24" x14ac:dyDescent="0.25">
      <c r="B22" t="s">
        <v>17</v>
      </c>
      <c r="C22" s="3">
        <f>AVERAGE(C5:C20)</f>
        <v>11047.1875</v>
      </c>
      <c r="D22" s="3">
        <f>AVERAGE(D5:D20)</f>
        <v>3.0686631944444445</v>
      </c>
      <c r="E22" s="3">
        <f>AVERAGE(E5:E20)</f>
        <v>0.37669946086935185</v>
      </c>
      <c r="F22" s="3">
        <f>AVERAGE(F5:F20)</f>
        <v>1.3931775330598262</v>
      </c>
      <c r="G22" s="3">
        <f>AVERAGE(G5:G20)</f>
        <v>5.4176097898235209</v>
      </c>
      <c r="H22" s="3">
        <f>AVERAGE(H5:H20)</f>
        <v>-0.10884019480808439</v>
      </c>
      <c r="J22" s="3">
        <f>AVERAGE(J5:J20)</f>
        <v>-0.51040168494423233</v>
      </c>
      <c r="K22" s="3">
        <f>AVERAGE(K5:K20)</f>
        <v>0.36789578439186832</v>
      </c>
      <c r="L22" s="3">
        <f>AVERAGE(L5:L20)</f>
        <v>2.2254535468268606</v>
      </c>
      <c r="M22" s="3">
        <f>AVERAGE(M5:M20)</f>
        <v>10651.9375</v>
      </c>
      <c r="N22" s="3">
        <f>AVERAGE(N5:N20)</f>
        <v>2.9588715277777782</v>
      </c>
      <c r="O22" s="3">
        <f>AVERAGE(O5:O20)</f>
        <v>-0.3951391942432374</v>
      </c>
      <c r="Q22" s="3">
        <f>AVERAGE(Q5:Q20)</f>
        <v>3.442525861999632</v>
      </c>
      <c r="R22" s="3">
        <f>AVERAGE(R5:R20)</f>
        <v>3.1600070117136503E-2</v>
      </c>
      <c r="S22" s="3">
        <f>AVERAGE(S5:S20)</f>
        <v>8.8177104991691415</v>
      </c>
      <c r="T22" s="3">
        <f>AVERAGE(T5:T20)</f>
        <v>10951.375</v>
      </c>
      <c r="U22" s="3">
        <f>AVERAGE(U5:U20)</f>
        <v>3.0420486111111118</v>
      </c>
      <c r="V22" s="3">
        <f>AVERAGE(V5:V20)</f>
        <v>-0.27620894108692795</v>
      </c>
      <c r="W22" s="3"/>
      <c r="X22" s="3">
        <f>AVERAGE(X5:X20)</f>
        <v>0.11893025315630945</v>
      </c>
    </row>
    <row r="23" spans="2:24" x14ac:dyDescent="0.25">
      <c r="V23" s="3"/>
      <c r="W23" s="3"/>
    </row>
    <row r="24" spans="2:24" x14ac:dyDescent="0.25">
      <c r="V24" s="3"/>
      <c r="W24" s="3"/>
    </row>
    <row r="25" spans="2:24" x14ac:dyDescent="0.25">
      <c r="B25" t="s">
        <v>12</v>
      </c>
      <c r="C25" s="3">
        <f>(D22+N22+U22)/3</f>
        <v>3.0231944444444445</v>
      </c>
      <c r="D25" t="s">
        <v>7</v>
      </c>
      <c r="V25" s="3"/>
      <c r="W25" s="3"/>
    </row>
    <row r="26" spans="2:24" x14ac:dyDescent="0.25">
      <c r="B26" s="2" t="s">
        <v>13</v>
      </c>
      <c r="C26" s="3">
        <v>4</v>
      </c>
      <c r="D26" t="s">
        <v>8</v>
      </c>
    </row>
    <row r="27" spans="2:24" x14ac:dyDescent="0.25">
      <c r="B27" s="2" t="s">
        <v>14</v>
      </c>
      <c r="C27" s="3">
        <f>(C26/C25)/3.6</f>
        <v>0.36752882804244957</v>
      </c>
      <c r="D27" t="s">
        <v>9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</dc:creator>
  <cp:lastModifiedBy>Jeffrey Ormsby</cp:lastModifiedBy>
  <dcterms:created xsi:type="dcterms:W3CDTF">2020-05-15T11:52:13Z</dcterms:created>
  <dcterms:modified xsi:type="dcterms:W3CDTF">2020-05-18T16:33:06Z</dcterms:modified>
</cp:coreProperties>
</file>