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ML_K23416\ss06_2210_MLModel\"/>
    </mc:Choice>
  </mc:AlternateContent>
  <xr:revisionPtr revIDLastSave="0" documentId="13_ncr:1_{4F14DF00-BAE9-4F13-800F-38DFEC46FFC0}" xr6:coauthVersionLast="47" xr6:coauthVersionMax="47" xr10:uidLastSave="{00000000-0000-0000-0000-000000000000}"/>
  <bookViews>
    <workbookView xWindow="-108" yWindow="-108" windowWidth="23256" windowHeight="12456" activeTab="2" xr2:uid="{DA375101-F9EA-44A9-A253-6BD1B44F993D}"/>
  </bookViews>
  <sheets>
    <sheet name="VD1" sheetId="1" r:id="rId1"/>
    <sheet name="VD2" sheetId="2" r:id="rId2"/>
    <sheet name="HoiQuyDaBi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3" l="1"/>
  <c r="Q14" i="3"/>
  <c r="Q3" i="3"/>
  <c r="Q4" i="3"/>
  <c r="Q5" i="3"/>
  <c r="Q6" i="3"/>
  <c r="Q7" i="3"/>
  <c r="Q8" i="3"/>
  <c r="Q9" i="3"/>
  <c r="Q10" i="3"/>
  <c r="Q11" i="3"/>
  <c r="Q12" i="3"/>
  <c r="Q2" i="3"/>
  <c r="P3" i="3"/>
  <c r="P4" i="3"/>
  <c r="P5" i="3"/>
  <c r="P6" i="3"/>
  <c r="P7" i="3"/>
  <c r="P8" i="3"/>
  <c r="P9" i="3"/>
  <c r="P10" i="3"/>
  <c r="P11" i="3"/>
  <c r="P12" i="3"/>
  <c r="P2" i="3"/>
  <c r="K5" i="3" a="1"/>
  <c r="K5" i="3" s="1"/>
  <c r="K1" i="3" a="1"/>
  <c r="K1" i="3" s="1"/>
  <c r="K9" i="3" a="1"/>
  <c r="K9" i="3" s="1"/>
  <c r="C3" i="2"/>
  <c r="C4" i="2"/>
  <c r="C5" i="2"/>
  <c r="C6" i="2"/>
  <c r="C7" i="2"/>
  <c r="C8" i="2"/>
  <c r="C9" i="2"/>
  <c r="C10" i="2"/>
  <c r="C11" i="2"/>
  <c r="C12" i="2"/>
  <c r="C13" i="2"/>
  <c r="C14" i="2"/>
  <c r="C2" i="2"/>
  <c r="F6" i="2"/>
  <c r="F5" i="2"/>
  <c r="F4" i="2"/>
  <c r="F3" i="2"/>
  <c r="F2" i="2"/>
  <c r="F1" i="2"/>
  <c r="C3" i="1"/>
  <c r="C4" i="1"/>
  <c r="C5" i="1"/>
  <c r="C6" i="1"/>
  <c r="C7" i="1"/>
  <c r="C8" i="1"/>
  <c r="C9" i="1"/>
  <c r="C10" i="1"/>
  <c r="C11" i="1"/>
  <c r="C2" i="1"/>
  <c r="F5" i="1"/>
  <c r="F6" i="1" s="1"/>
  <c r="F4" i="1"/>
  <c r="F3" i="1"/>
  <c r="F2" i="1"/>
  <c r="F1" i="1"/>
  <c r="N9" i="3" l="1" a="1"/>
  <c r="N9" i="3" s="1"/>
  <c r="F7" i="2"/>
  <c r="F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<sst xmlns="http://schemas.openxmlformats.org/spreadsheetml/2006/main" count="35" uniqueCount="22">
  <si>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x</t>
  </si>
  <si>
    <t>y</t>
  </si>
  <si>
    <t>Độ lệch chuẩn x</t>
  </si>
  <si>
    <t>Độ lệch chuẩn y</t>
  </si>
  <si>
    <t>Trung bình x</t>
  </si>
  <si>
    <t>Trung bình y</t>
  </si>
  <si>
    <t>Tương quan x &amp; y</t>
  </si>
  <si>
    <t>B0=</t>
  </si>
  <si>
    <t>B1=</t>
  </si>
  <si>
    <t>Y-predicted</t>
  </si>
  <si>
    <t>x0</t>
  </si>
  <si>
    <t>Color</t>
  </si>
  <si>
    <t>Quality</t>
  </si>
  <si>
    <t>Price</t>
  </si>
  <si>
    <t>(X'X)=</t>
  </si>
  <si>
    <t>(X'X)_inv=</t>
  </si>
  <si>
    <t>(X'Y)=</t>
  </si>
  <si>
    <t>B_hat=</t>
  </si>
  <si>
    <t>Predicted Price</t>
  </si>
  <si>
    <t>Squared Error</t>
  </si>
  <si>
    <t>MSE=</t>
  </si>
  <si>
    <t>RMSE=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</si>
</sst>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'VD1'!$B$1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'VD1'!$A$2:$A$11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'VD1'!$B$2:$B$11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3-466A-943E-F5299630A7B0}"/>
            </c:ext>
          </c:extLst>
        </c:ser>
        <c:ser>
          <c:idx val="1"/>
          <c:order val="1"/>
          <c:tx>
            <c:strRef>
              <c:f>'VD1'!$C$1</c:f>
              <c:strCache>
                <c:ptCount val="1"/>
                <c:pt idx="0">
                  <c:v>Y-predicted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'VD1'!$A$2:$A$11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'VD1'!$C$2:$C$11</c:f>
              <c:numCache>
                <c:formatCode>General</c:formatCode>
                <c:ptCount val="10"/>
                <c:pt idx="0">
                  <c:v>0.81818181818181879</c:v>
                </c:pt>
                <c:pt idx="1">
                  <c:v>2.9030303030303033</c:v>
                </c:pt>
                <c:pt idx="2">
                  <c:v>4.9878787878787882</c:v>
                </c:pt>
                <c:pt idx="3">
                  <c:v>7.0727272727272723</c:v>
                </c:pt>
                <c:pt idx="4">
                  <c:v>9.1575757575757564</c:v>
                </c:pt>
                <c:pt idx="5">
                  <c:v>11.242424242424242</c:v>
                </c:pt>
                <c:pt idx="6">
                  <c:v>13.327272727272726</c:v>
                </c:pt>
                <c:pt idx="7">
                  <c:v>15.41212121212121</c:v>
                </c:pt>
                <c:pt idx="8">
                  <c:v>17.496969696969696</c:v>
                </c:pt>
                <c:pt idx="9">
                  <c:v>19.581818181818178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63-466A-943E-F5299630A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403552"/>
        <c:axId val="740398272"/>
      </c:lineChart>
      <c:catAx>
        <c:axId val="74040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40398272"/>
        <c:crosses val="autoZero"/>
        <c:auto val="1"/>
        <c:lblAlgn val="ctr"/>
        <c:lblOffset val="100"/>
        <c:noMultiLvlLbl val="0"/>
      </c:catAx>
      <c:valAx>
        <c:axId val="7403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4040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'VD2'!$B$1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'VD2'!$B$2:$B$14</c:f>
              <c:numCache>
                <c:formatCode>General</c:formatCode>
                <c:ptCount val="13"/>
                <c:pt idx="0">
                  <c:v>1.49</c:v>
                </c:pt>
                <c:pt idx="1">
                  <c:v>1.5</c:v>
                </c:pt>
                <c:pt idx="2">
                  <c:v>1.51</c:v>
                </c:pt>
                <c:pt idx="3">
                  <c:v>1.54</c:v>
                </c:pt>
                <c:pt idx="4">
                  <c:v>1.58</c:v>
                </c:pt>
                <c:pt idx="5">
                  <c:v>1.59</c:v>
                </c:pt>
                <c:pt idx="6">
                  <c:v>1.6</c:v>
                </c:pt>
                <c:pt idx="7">
                  <c:v>1.62</c:v>
                </c:pt>
                <c:pt idx="8">
                  <c:v>1.63</c:v>
                </c:pt>
                <c:pt idx="9">
                  <c:v>1.64</c:v>
                </c:pt>
                <c:pt idx="10">
                  <c:v>1.66</c:v>
                </c:pt>
                <c:pt idx="11">
                  <c:v>1.67</c:v>
                </c:pt>
                <c:pt idx="12">
                  <c:v>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4-4D61-8E53-C550DB310545}"/>
            </c:ext>
          </c:extLst>
        </c:ser>
        <c:ser>
          <c:idx val="1"/>
          <c:order val="1"/>
          <c:tx>
            <c:strRef>
              <c:f>'VD2'!$C$1</c:f>
              <c:strCache>
                <c:ptCount val="1"/>
                <c:pt idx="0">
                  <c:v>Y-predicted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'VD2'!$C$2:$C$14</c:f>
              <c:numCache>
                <c:formatCode>General</c:formatCode>
                <c:ptCount val="13"/>
                <c:pt idx="0">
                  <c:v>1.4846771919932338</c:v>
                </c:pt>
                <c:pt idx="1">
                  <c:v>1.5014533408514237</c:v>
                </c:pt>
                <c:pt idx="2">
                  <c:v>1.5182294897096138</c:v>
                </c:pt>
                <c:pt idx="3">
                  <c:v>1.5461897378065972</c:v>
                </c:pt>
                <c:pt idx="4">
                  <c:v>1.5741499859035804</c:v>
                </c:pt>
                <c:pt idx="5">
                  <c:v>1.5853340851423738</c:v>
                </c:pt>
                <c:pt idx="6">
                  <c:v>1.602110234000564</c:v>
                </c:pt>
                <c:pt idx="7">
                  <c:v>1.6132943332393572</c:v>
                </c:pt>
                <c:pt idx="8">
                  <c:v>1.6300704820975471</c:v>
                </c:pt>
                <c:pt idx="9">
                  <c:v>1.6412545813363404</c:v>
                </c:pt>
                <c:pt idx="10">
                  <c:v>1.6580307301945305</c:v>
                </c:pt>
                <c:pt idx="11">
                  <c:v>1.669214829433324</c:v>
                </c:pt>
                <c:pt idx="12">
                  <c:v>1.6859909782915139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B4-4D61-8E53-C550DB310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18752"/>
        <c:axId val="839116832"/>
      </c:lineChart>
      <c:catAx>
        <c:axId val="83911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9116832"/>
        <c:crosses val="autoZero"/>
        <c:auto val="1"/>
        <c:lblAlgn val="ctr"/>
        <c:lblOffset val="100"/>
        <c:noMultiLvlLbl val="0"/>
      </c:catAx>
      <c:valAx>
        <c:axId val="83911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3911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0</xdr:row>
      <xdr:rowOff>0</xdr:rowOff>
    </xdr:from>
    <xdr:to>
      <xdr:col>14</xdr:col>
      <xdr:colOff>662940</xdr:colOff>
      <xdr:row>16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DAB22-4D01-F116-8A56-7E7006E6A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</xdr:colOff>
      <xdr:row>0</xdr:row>
      <xdr:rowOff>30480</xdr:rowOff>
    </xdr:from>
    <xdr:to>
      <xdr:col>13</xdr:col>
      <xdr:colOff>590550</xdr:colOff>
      <xdr:row>15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41B6C-E044-A6F3-AEAC-7E31592A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03ED-CE00-42AF-B738-AC03A27BEA86}">
  <dimension ref="A1:F11"/>
  <sheetViews>
    <sheetView workbookViewId="0">
      <selection activeCell="C1" sqref="C1"/>
    </sheetView>
  </sheetViews>
  <sheetFormatPr defaultRowHeight="13.8" x14ac:dyDescent="0.25"/>
  <cols>
    <col min="3" max="3" width="12.796875" customWidth="1"/>
    <col min="5" max="5" width="21.69921875" customWidth="1"/>
  </cols>
  <sheetData>
    <row r="1" spans="1:6" x14ac:dyDescent="0.25">
      <c r="A1" t="s">
        <v>0</v>
      </c>
      <c r="B1" t="s">
        <v>1</v>
      </c>
      <c r="C1" t="s">
        <v>9</v>
      </c>
      <c r="E1" t="s">
        <v>2</v>
      </c>
      <c r="F1">
        <f>STDEV($A$2:$A$11)</f>
        <v>3.0276503540974917</v>
      </c>
    </row>
    <row r="2" spans="1:6" x14ac:dyDescent="0.25">
      <c r="A2">
        <v>1</v>
      </c>
      <c r="B2">
        <v>2</v>
      </c>
      <c r="C2">
        <f>$F$7+$F$6*A2</f>
        <v>0.81818181818181879</v>
      </c>
      <c r="E2" t="s">
        <v>3</v>
      </c>
      <c r="F2">
        <f>STDEV($B$2:$B$11)</f>
        <v>6.3909658459769938</v>
      </c>
    </row>
    <row r="3" spans="1:6" x14ac:dyDescent="0.25">
      <c r="A3">
        <v>2</v>
      </c>
      <c r="B3">
        <v>4</v>
      </c>
      <c r="C3">
        <f t="shared" ref="C3:C11" si="0">$F$7+$F$6*A3</f>
        <v>2.9030303030303033</v>
      </c>
      <c r="E3" t="s">
        <v>4</v>
      </c>
      <c r="F3">
        <f>AVERAGE($A$2:$A$11)</f>
        <v>5.5</v>
      </c>
    </row>
    <row r="4" spans="1:6" x14ac:dyDescent="0.25">
      <c r="A4">
        <v>3</v>
      </c>
      <c r="B4">
        <v>3</v>
      </c>
      <c r="C4">
        <f t="shared" si="0"/>
        <v>4.9878787878787882</v>
      </c>
      <c r="E4" t="s">
        <v>5</v>
      </c>
      <c r="F4">
        <f>AVERAGE($B$2:$B$11)</f>
        <v>10.199999999999999</v>
      </c>
    </row>
    <row r="5" spans="1:6" x14ac:dyDescent="0.25">
      <c r="A5">
        <v>4</v>
      </c>
      <c r="B5">
        <v>6</v>
      </c>
      <c r="C5">
        <f t="shared" si="0"/>
        <v>7.0727272727272723</v>
      </c>
      <c r="E5" t="s">
        <v>6</v>
      </c>
      <c r="F5">
        <f>CORREL(A2:A11,B2:B11)</f>
        <v>0.98767422726324727</v>
      </c>
    </row>
    <row r="6" spans="1:6" x14ac:dyDescent="0.25">
      <c r="A6">
        <v>5</v>
      </c>
      <c r="B6">
        <v>9</v>
      </c>
      <c r="C6">
        <f t="shared" si="0"/>
        <v>9.1575757575757564</v>
      </c>
      <c r="E6" t="s">
        <v>8</v>
      </c>
      <c r="F6">
        <f>F5*(F2/F1)</f>
        <v>2.0848484848484845</v>
      </c>
    </row>
    <row r="7" spans="1:6" x14ac:dyDescent="0.25">
      <c r="A7">
        <v>6</v>
      </c>
      <c r="B7">
        <v>12</v>
      </c>
      <c r="C7">
        <f t="shared" si="0"/>
        <v>11.242424242424242</v>
      </c>
      <c r="E7" t="s">
        <v>7</v>
      </c>
      <c r="F7">
        <f>F4-F6*F3</f>
        <v>-1.2666666666666657</v>
      </c>
    </row>
    <row r="8" spans="1:6" x14ac:dyDescent="0.25">
      <c r="A8">
        <v>7</v>
      </c>
      <c r="B8">
        <v>13</v>
      </c>
      <c r="C8">
        <f t="shared" si="0"/>
        <v>13.327272727272726</v>
      </c>
    </row>
    <row r="9" spans="1:6" x14ac:dyDescent="0.25">
      <c r="A9">
        <v>8</v>
      </c>
      <c r="B9">
        <v>15</v>
      </c>
      <c r="C9">
        <f t="shared" si="0"/>
        <v>15.41212121212121</v>
      </c>
    </row>
    <row r="10" spans="1:6" x14ac:dyDescent="0.25">
      <c r="A10">
        <v>9</v>
      </c>
      <c r="B10">
        <v>18</v>
      </c>
      <c r="C10">
        <f t="shared" si="0"/>
        <v>17.496969696969696</v>
      </c>
    </row>
    <row r="11" spans="1:6" x14ac:dyDescent="0.25">
      <c r="A11">
        <v>10</v>
      </c>
      <c r="B11">
        <v>20</v>
      </c>
      <c r="C11">
        <f t="shared" si="0"/>
        <v>19.581818181818178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621-80C1-4BAC-B2EB-C43F7398F879}">
  <dimension ref="A1:F14"/>
  <sheetViews>
    <sheetView topLeftCell="E1" workbookViewId="0">
      <selection activeCell="I24" sqref="I24"/>
    </sheetView>
  </sheetViews>
  <sheetFormatPr defaultRowHeight="13.8" x14ac:dyDescent="0.25"/>
  <cols>
    <col min="1" max="2" width="8.796875" style="3"/>
    <col min="3" max="3" width="15" style="3" customWidth="1"/>
    <col min="4" max="4" width="8.796875" style="3"/>
    <col min="5" max="5" width="18.59765625" style="3" customWidth="1"/>
    <col min="6" max="6" width="11.69921875" style="3" customWidth="1"/>
    <col min="7" max="16384" width="8.796875" style="3"/>
  </cols>
  <sheetData>
    <row r="1" spans="1:6" ht="17.399999999999999" customHeight="1" x14ac:dyDescent="0.25">
      <c r="A1" s="2" t="s">
        <v>0</v>
      </c>
      <c r="B1" s="2" t="s">
        <v>1</v>
      </c>
      <c r="C1" s="2" t="s">
        <v>9</v>
      </c>
      <c r="E1" s="3" t="s">
        <v>2</v>
      </c>
      <c r="F1" s="3">
        <f>STDEV($A$2:$A$14)</f>
        <v>5.840014488917749</v>
      </c>
    </row>
    <row r="2" spans="1:6" x14ac:dyDescent="0.25">
      <c r="A2" s="3">
        <v>73.5</v>
      </c>
      <c r="B2" s="3">
        <v>1.49</v>
      </c>
      <c r="C2" s="3">
        <f>$F$7+$F$6*A2</f>
        <v>1.4846771919932338</v>
      </c>
      <c r="E2" s="3" t="s">
        <v>3</v>
      </c>
      <c r="F2" s="3">
        <f>STDEV($B$2:$B$14)</f>
        <v>6.5496134158769898E-2</v>
      </c>
    </row>
    <row r="3" spans="1:6" x14ac:dyDescent="0.25">
      <c r="A3" s="3">
        <v>75</v>
      </c>
      <c r="B3" s="3">
        <v>1.5</v>
      </c>
      <c r="C3" s="3">
        <f t="shared" ref="C3:C14" si="0">$F$7+$F$6*A3</f>
        <v>1.5014533408514237</v>
      </c>
      <c r="E3" s="3" t="s">
        <v>4</v>
      </c>
      <c r="F3" s="3">
        <f>AVERAGE($A$2:$A$14)</f>
        <v>83.192307692307693</v>
      </c>
    </row>
    <row r="4" spans="1:6" x14ac:dyDescent="0.25">
      <c r="A4" s="3">
        <v>76.5</v>
      </c>
      <c r="B4" s="3">
        <v>1.51</v>
      </c>
      <c r="C4" s="3">
        <f t="shared" si="0"/>
        <v>1.5182294897096138</v>
      </c>
      <c r="E4" s="3" t="s">
        <v>5</v>
      </c>
      <c r="F4" s="3">
        <f>AVERAGE($B$2:$B$14)</f>
        <v>1.5930769230769231</v>
      </c>
    </row>
    <row r="5" spans="1:6" x14ac:dyDescent="0.25">
      <c r="A5" s="3">
        <v>79</v>
      </c>
      <c r="B5" s="3">
        <v>1.54</v>
      </c>
      <c r="C5" s="3">
        <f t="shared" si="0"/>
        <v>1.5461897378065972</v>
      </c>
      <c r="E5" s="3" t="s">
        <v>6</v>
      </c>
      <c r="F5" s="3">
        <f>CORREL(A2:A14,B2:B14)</f>
        <v>0.99723903462325769</v>
      </c>
    </row>
    <row r="6" spans="1:6" x14ac:dyDescent="0.25">
      <c r="A6" s="3">
        <v>81.5</v>
      </c>
      <c r="B6" s="3">
        <v>1.58</v>
      </c>
      <c r="C6" s="3">
        <f t="shared" si="0"/>
        <v>1.5741499859035804</v>
      </c>
      <c r="E6" s="3" t="s">
        <v>8</v>
      </c>
      <c r="F6" s="3">
        <f>F5*(F2/F1)</f>
        <v>1.1184099238793339E-2</v>
      </c>
    </row>
    <row r="7" spans="1:6" x14ac:dyDescent="0.25">
      <c r="A7" s="3">
        <v>82.5</v>
      </c>
      <c r="B7" s="3">
        <v>1.59</v>
      </c>
      <c r="C7" s="3">
        <f t="shared" si="0"/>
        <v>1.5853340851423738</v>
      </c>
      <c r="E7" s="3" t="s">
        <v>7</v>
      </c>
      <c r="F7" s="3">
        <f>F4-F6*F3</f>
        <v>0.66264589794192341</v>
      </c>
    </row>
    <row r="8" spans="1:6" x14ac:dyDescent="0.25">
      <c r="A8" s="3">
        <v>84</v>
      </c>
      <c r="B8" s="3">
        <v>1.6</v>
      </c>
      <c r="C8" s="3">
        <f t="shared" si="0"/>
        <v>1.602110234000564</v>
      </c>
    </row>
    <row r="9" spans="1:6" x14ac:dyDescent="0.25">
      <c r="A9" s="3">
        <v>85</v>
      </c>
      <c r="B9" s="3">
        <v>1.62</v>
      </c>
      <c r="C9" s="3">
        <f t="shared" si="0"/>
        <v>1.6132943332393572</v>
      </c>
    </row>
    <row r="10" spans="1:6" x14ac:dyDescent="0.25">
      <c r="A10" s="3">
        <v>86.5</v>
      </c>
      <c r="B10" s="3">
        <v>1.63</v>
      </c>
      <c r="C10" s="3">
        <f t="shared" si="0"/>
        <v>1.6300704820975471</v>
      </c>
    </row>
    <row r="11" spans="1:6" x14ac:dyDescent="0.25">
      <c r="A11" s="3">
        <v>87.5</v>
      </c>
      <c r="B11" s="3">
        <v>1.64</v>
      </c>
      <c r="C11" s="3">
        <f t="shared" si="0"/>
        <v>1.6412545813363404</v>
      </c>
    </row>
    <row r="12" spans="1:6" x14ac:dyDescent="0.25">
      <c r="A12" s="3">
        <v>89</v>
      </c>
      <c r="B12" s="3">
        <v>1.66</v>
      </c>
      <c r="C12" s="3">
        <f t="shared" si="0"/>
        <v>1.6580307301945305</v>
      </c>
    </row>
    <row r="13" spans="1:6" x14ac:dyDescent="0.25">
      <c r="A13" s="3">
        <v>90</v>
      </c>
      <c r="B13" s="3">
        <v>1.67</v>
      </c>
      <c r="C13" s="3">
        <f t="shared" si="0"/>
        <v>1.669214829433324</v>
      </c>
    </row>
    <row r="14" spans="1:6" x14ac:dyDescent="0.25">
      <c r="A14" s="3">
        <v>91.5</v>
      </c>
      <c r="B14" s="3">
        <v>1.68</v>
      </c>
      <c r="C14" s="3">
        <f t="shared" si="0"/>
        <v>1.6859909782915139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99B9-4853-43B1-AEC1-DE7929292755}">
  <dimension ref="A1:Q15"/>
  <sheetViews>
    <sheetView tabSelected="1" zoomScale="85" zoomScaleNormal="85" workbookViewId="0">
      <selection activeCell="D15" sqref="D14:D15"/>
    </sheetView>
  </sheetViews>
  <sheetFormatPr defaultRowHeight="13.8" x14ac:dyDescent="0.25"/>
  <cols>
    <col min="16" max="16" width="15.5" customWidth="1"/>
    <col min="17" max="17" width="14.59765625" customWidth="1"/>
  </cols>
  <sheetData>
    <row r="1" spans="1:17" x14ac:dyDescent="0.25">
      <c r="A1" t="s">
        <v>11</v>
      </c>
      <c r="B1" t="s">
        <v>12</v>
      </c>
      <c r="C1" t="s">
        <v>13</v>
      </c>
      <c r="E1" t="s">
        <v>10</v>
      </c>
      <c r="F1" t="s">
        <v>11</v>
      </c>
      <c r="G1" t="s">
        <v>12</v>
      </c>
      <c r="H1" t="s">
        <v>13</v>
      </c>
      <c r="J1" t="s">
        <v>14</v>
      </c>
      <c r="K1" s="4" cm="1">
        <f t="array" ref="K1:N4">MMULT(TRANSPOSE(E2:H12),E2:H12)</f>
        <v>11</v>
      </c>
      <c r="L1" s="4">
        <v>66</v>
      </c>
      <c r="M1" s="4">
        <v>47</v>
      </c>
      <c r="N1">
        <v>519</v>
      </c>
      <c r="P1" s="1" t="s">
        <v>18</v>
      </c>
      <c r="Q1" s="4" t="s">
        <v>19</v>
      </c>
    </row>
    <row r="2" spans="1:17" x14ac:dyDescent="0.25">
      <c r="A2">
        <v>7</v>
      </c>
      <c r="B2">
        <v>5</v>
      </c>
      <c r="C2">
        <v>65</v>
      </c>
      <c r="E2">
        <v>1</v>
      </c>
      <c r="F2">
        <v>7</v>
      </c>
      <c r="G2">
        <v>5</v>
      </c>
      <c r="H2">
        <v>65</v>
      </c>
      <c r="K2" s="4">
        <v>66</v>
      </c>
      <c r="L2" s="4">
        <v>454</v>
      </c>
      <c r="M2" s="4">
        <v>261</v>
      </c>
      <c r="N2">
        <v>3319</v>
      </c>
      <c r="P2">
        <f>$N$9+$N$10*F2+$N$11*G2</f>
        <v>54.810499624828537</v>
      </c>
      <c r="Q2">
        <f>POWER(H2-P2,2)</f>
        <v>103.82591789561937</v>
      </c>
    </row>
    <row r="3" spans="1:17" x14ac:dyDescent="0.25">
      <c r="A3">
        <v>3</v>
      </c>
      <c r="B3">
        <v>7</v>
      </c>
      <c r="C3">
        <v>38</v>
      </c>
      <c r="E3">
        <v>1</v>
      </c>
      <c r="F3">
        <v>3</v>
      </c>
      <c r="G3">
        <v>7</v>
      </c>
      <c r="H3">
        <v>38</v>
      </c>
      <c r="K3" s="4">
        <v>47</v>
      </c>
      <c r="L3" s="4">
        <v>261</v>
      </c>
      <c r="M3" s="4">
        <v>269</v>
      </c>
      <c r="N3">
        <v>2371</v>
      </c>
      <c r="P3">
        <f t="shared" ref="P3:P12" si="0">$N$9+$N$10*F3+$N$11*G3</f>
        <v>42.746177132655433</v>
      </c>
      <c r="Q3">
        <f t="shared" ref="Q3:Q12" si="1">POWER(H3-P3,2)</f>
        <v>22.526197374541344</v>
      </c>
    </row>
    <row r="4" spans="1:17" x14ac:dyDescent="0.25">
      <c r="A4">
        <v>5</v>
      </c>
      <c r="B4">
        <v>8</v>
      </c>
      <c r="C4">
        <v>51</v>
      </c>
      <c r="E4">
        <v>1</v>
      </c>
      <c r="F4">
        <v>5</v>
      </c>
      <c r="G4">
        <v>8</v>
      </c>
      <c r="H4">
        <v>51</v>
      </c>
      <c r="K4">
        <v>519</v>
      </c>
      <c r="L4">
        <v>3319</v>
      </c>
      <c r="M4">
        <v>2371</v>
      </c>
      <c r="N4">
        <v>26345</v>
      </c>
      <c r="P4">
        <f t="shared" si="0"/>
        <v>56.295169344614322</v>
      </c>
      <c r="Q4">
        <f t="shared" si="1"/>
        <v>28.038818388143273</v>
      </c>
    </row>
    <row r="5" spans="1:17" x14ac:dyDescent="0.25">
      <c r="A5">
        <v>8</v>
      </c>
      <c r="B5">
        <v>1</v>
      </c>
      <c r="C5">
        <v>38</v>
      </c>
      <c r="E5">
        <v>1</v>
      </c>
      <c r="F5">
        <v>8</v>
      </c>
      <c r="G5">
        <v>1</v>
      </c>
      <c r="H5">
        <v>38</v>
      </c>
      <c r="J5" t="s">
        <v>15</v>
      </c>
      <c r="K5" cm="1">
        <f t="array" ref="K5:M7">MINVERSE(K1:M3)</f>
        <v>1.3973194649279432</v>
      </c>
      <c r="L5">
        <v>-0.14197003803461952</v>
      </c>
      <c r="M5">
        <v>-0.10639343838132949</v>
      </c>
      <c r="P5">
        <f t="shared" si="0"/>
        <v>44.672126057595207</v>
      </c>
      <c r="Q5">
        <f t="shared" si="1"/>
        <v>44.517266128440966</v>
      </c>
    </row>
    <row r="6" spans="1:17" x14ac:dyDescent="0.25">
      <c r="A6">
        <v>9</v>
      </c>
      <c r="B6">
        <v>3</v>
      </c>
      <c r="C6">
        <v>55</v>
      </c>
      <c r="E6">
        <v>1</v>
      </c>
      <c r="F6">
        <v>9</v>
      </c>
      <c r="G6">
        <v>3</v>
      </c>
      <c r="H6">
        <v>55</v>
      </c>
      <c r="K6">
        <v>-0.14197003803461947</v>
      </c>
      <c r="L6">
        <v>1.9405417992703587E-2</v>
      </c>
      <c r="M6">
        <v>5.9768687417527068E-3</v>
      </c>
      <c r="P6">
        <f t="shared" si="0"/>
        <v>57.08424538797891</v>
      </c>
      <c r="Q6">
        <f t="shared" si="1"/>
        <v>4.3440788373113586</v>
      </c>
    </row>
    <row r="7" spans="1:17" x14ac:dyDescent="0.25">
      <c r="A7">
        <v>5</v>
      </c>
      <c r="B7">
        <v>4</v>
      </c>
      <c r="C7">
        <v>43</v>
      </c>
      <c r="E7">
        <v>1</v>
      </c>
      <c r="F7">
        <v>5</v>
      </c>
      <c r="G7">
        <v>4</v>
      </c>
      <c r="H7">
        <v>43</v>
      </c>
      <c r="K7">
        <v>-0.10639343838132957</v>
      </c>
      <c r="L7">
        <v>5.976868741752718E-3</v>
      </c>
      <c r="M7">
        <v>1.6507542239126507E-2</v>
      </c>
      <c r="P7">
        <f t="shared" si="0"/>
        <v>41.261507412869634</v>
      </c>
      <c r="Q7">
        <f t="shared" si="1"/>
        <v>3.0223564755072347</v>
      </c>
    </row>
    <row r="8" spans="1:17" x14ac:dyDescent="0.25">
      <c r="A8">
        <v>4</v>
      </c>
      <c r="B8">
        <v>0</v>
      </c>
      <c r="C8">
        <v>25</v>
      </c>
      <c r="E8">
        <v>1</v>
      </c>
      <c r="F8">
        <v>4</v>
      </c>
      <c r="G8">
        <v>0</v>
      </c>
      <c r="H8">
        <v>25</v>
      </c>
      <c r="P8">
        <f t="shared" si="0"/>
        <v>21.332557116613586</v>
      </c>
      <c r="Q8">
        <f t="shared" si="1"/>
        <v>13.450137302901656</v>
      </c>
    </row>
    <row r="9" spans="1:17" x14ac:dyDescent="0.25">
      <c r="A9">
        <v>2</v>
      </c>
      <c r="B9">
        <v>6</v>
      </c>
      <c r="C9">
        <v>33</v>
      </c>
      <c r="E9">
        <v>1</v>
      </c>
      <c r="F9">
        <v>2</v>
      </c>
      <c r="G9">
        <v>6</v>
      </c>
      <c r="H9">
        <v>33</v>
      </c>
      <c r="J9" t="s">
        <v>16</v>
      </c>
      <c r="K9" cm="1">
        <f t="array" ref="K9:K11">MMULT(TRANSPOSE(E2:G12),H2:H12)</f>
        <v>519</v>
      </c>
      <c r="M9" t="s">
        <v>17</v>
      </c>
      <c r="N9" cm="1">
        <f t="array" ref="N9:N11">MMULT(K5:M7,K9:K11)</f>
        <v>1.7514036585681367</v>
      </c>
      <c r="P9">
        <f t="shared" si="0"/>
        <v>34.092473285207895</v>
      </c>
      <c r="Q9">
        <f t="shared" si="1"/>
        <v>1.19349787889293</v>
      </c>
    </row>
    <row r="10" spans="1:17" x14ac:dyDescent="0.25">
      <c r="A10">
        <v>8</v>
      </c>
      <c r="B10">
        <v>7</v>
      </c>
      <c r="C10">
        <v>71</v>
      </c>
      <c r="E10">
        <v>1</v>
      </c>
      <c r="F10">
        <v>8</v>
      </c>
      <c r="G10">
        <v>7</v>
      </c>
      <c r="H10">
        <v>71</v>
      </c>
      <c r="K10">
        <v>3319</v>
      </c>
      <c r="N10">
        <v>4.8952883645113623</v>
      </c>
      <c r="P10">
        <f t="shared" si="0"/>
        <v>67.222618955212241</v>
      </c>
      <c r="Q10">
        <f t="shared" si="1"/>
        <v>14.268607557521864</v>
      </c>
    </row>
    <row r="11" spans="1:17" x14ac:dyDescent="0.25">
      <c r="A11">
        <v>6</v>
      </c>
      <c r="B11">
        <v>4</v>
      </c>
      <c r="C11">
        <v>51</v>
      </c>
      <c r="E11">
        <v>1</v>
      </c>
      <c r="F11">
        <v>6</v>
      </c>
      <c r="G11">
        <v>4</v>
      </c>
      <c r="H11">
        <v>51</v>
      </c>
      <c r="K11">
        <v>2371</v>
      </c>
      <c r="N11">
        <v>3.7584154829361722</v>
      </c>
      <c r="P11">
        <f t="shared" si="0"/>
        <v>46.156795777380999</v>
      </c>
      <c r="Q11">
        <f t="shared" si="1"/>
        <v>23.456627141994517</v>
      </c>
    </row>
    <row r="12" spans="1:17" x14ac:dyDescent="0.25">
      <c r="A12">
        <v>9</v>
      </c>
      <c r="B12">
        <v>2</v>
      </c>
      <c r="C12">
        <v>49</v>
      </c>
      <c r="E12">
        <v>1</v>
      </c>
      <c r="F12">
        <v>9</v>
      </c>
      <c r="G12">
        <v>2</v>
      </c>
      <c r="H12">
        <v>49</v>
      </c>
      <c r="P12">
        <f t="shared" si="0"/>
        <v>53.325829905042738</v>
      </c>
      <c r="Q12">
        <f t="shared" si="1"/>
        <v>18.712804367362065</v>
      </c>
    </row>
    <row r="14" spans="1:17" x14ac:dyDescent="0.25">
      <c r="P14" t="s">
        <v>20</v>
      </c>
      <c r="Q14">
        <f>AVERAGE(Q2:Q12)</f>
        <v>25.214209940748784</v>
      </c>
    </row>
    <row r="15" spans="1:17" x14ac:dyDescent="0.25">
      <c r="P15" t="s">
        <v>21</v>
      </c>
      <c r="Q15">
        <f>SQRT(Q14)</f>
        <v>5.0213753037139917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VD1</vt:lpstr>
      <vt:lpstr>VD2</vt:lpstr>
      <vt:lpstr>HoiQuyDaBien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Bản Đỗ Nhật</dc:creator>
  <cp:lastModifiedBy>Bản Đỗ Nhật</cp:lastModifiedBy>
  <dcterms:created xsi:type="dcterms:W3CDTF">2025-10-22T00:58:21Z</dcterms:created>
  <dcterms:modified xsi:type="dcterms:W3CDTF">2025-10-22T02:36:52Z</dcterms:modified>
</cp:coreProperties>
</file>