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pivotTables/pivotTable14.xml" ContentType="application/vnd.openxmlformats-officedocument.spreadsheetml.pivotTable+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d4c11e071793d567/Attachments/Data  Analyst Excel Portfolio/"/>
    </mc:Choice>
  </mc:AlternateContent>
  <xr:revisionPtr revIDLastSave="13" documentId="8_{4DDCFF2B-5EAB-4C7B-8A61-2A8D843AE735}" xr6:coauthVersionLast="47" xr6:coauthVersionMax="47" xr10:uidLastSave="{5E0DB578-8C4B-42B7-B66B-96F2583FFD60}"/>
  <bookViews>
    <workbookView xWindow="-120" yWindow="-120" windowWidth="20730" windowHeight="11040" tabRatio="903" firstSheet="7" activeTab="11" xr2:uid="{21B08E99-D2B9-43DF-9E6E-680F662219BF}"/>
  </bookViews>
  <sheets>
    <sheet name="RFM Analysis and Scoring" sheetId="2" r:id="rId1"/>
    <sheet name="RFM_Segments" sheetId="3" r:id="rId2"/>
    <sheet name="Rough Seg.summary " sheetId="14" r:id="rId3"/>
    <sheet name="Pivot1. Revenue By Segment" sheetId="4" r:id="rId4"/>
    <sheet name="2.Customer Count By Segment" sheetId="5" r:id="rId5"/>
    <sheet name="3. Avg Recency By Segment" sheetId="6" r:id="rId6"/>
    <sheet name="4. Pareto(Revenue + Customer %)" sheetId="7" r:id="rId7"/>
    <sheet name="5. Revenue by Category" sheetId="8" r:id="rId8"/>
    <sheet name="6. Revenue by Country" sheetId="9" r:id="rId9"/>
    <sheet name="KPIs" sheetId="10" r:id="rId10"/>
    <sheet name="Colour Selection" sheetId="12" r:id="rId11"/>
    <sheet name="DASHBOARD" sheetId="11" r:id="rId12"/>
    <sheet name="Segment Summary" sheetId="1" r:id="rId13"/>
  </sheets>
  <definedNames>
    <definedName name="_xlchart.v2.0" hidden="1">'5. Revenue by Category'!$E$2:$E$6</definedName>
    <definedName name="_xlchart.v2.1" hidden="1">'5. Revenue by Category'!$F$1</definedName>
    <definedName name="_xlchart.v2.2" hidden="1">'5. Revenue by Category'!$F$2:$F$6</definedName>
    <definedName name="_xlchart.v2.3" hidden="1">'5. Revenue by Category'!$E$2:$E$6</definedName>
    <definedName name="_xlchart.v2.4" hidden="1">'5. Revenue by Category'!$F$1</definedName>
    <definedName name="_xlchart.v2.5" hidden="1">'5. Revenue by Category'!$F$2:$F$6</definedName>
    <definedName name="_xlcn.WorksheetConnection_Dashboard4RFMMCustomerSeg.Analysis.xlsxSegment_Summary1" hidden="1">Segment_Summary[]</definedName>
    <definedName name="Slicer_AgeGroup">#N/A</definedName>
    <definedName name="Slicer_Country">#N/A</definedName>
    <definedName name="Slicer_Segment">#N/A</definedName>
  </definedNames>
  <calcPr calcId="191029"/>
  <pivotCaches>
    <pivotCache cacheId="147" r:id="rId14"/>
    <pivotCache cacheId="238" r:id="rId15"/>
    <pivotCache cacheId="240" r:id="rId16"/>
    <pivotCache cacheId="241" r:id="rId17"/>
    <pivotCache cacheId="242" r:id="rId18"/>
    <pivotCache cacheId="243" r:id="rId19"/>
    <pivotCache cacheId="244" r:id="rId20"/>
    <pivotCache cacheId="245" r:id="rId21"/>
    <pivotCache cacheId="246" r:id="rId22"/>
    <pivotCache cacheId="247" r:id="rId23"/>
    <pivotCache cacheId="248" r:id="rId24"/>
    <pivotCache cacheId="249" r:id="rId25"/>
    <pivotCache cacheId="250" r:id="rId26"/>
    <pivotCache cacheId="251" r:id="rId27"/>
  </pivotCaches>
  <extLst>
    <ext xmlns:x14="http://schemas.microsoft.com/office/spreadsheetml/2009/9/main" uri="{876F7934-8845-4945-9796-88D515C7AA90}">
      <x14:pivotCaches>
        <pivotCache cacheId="108" r:id="rId28"/>
      </x14:pivotCaches>
    </ext>
    <ext xmlns:x14="http://schemas.microsoft.com/office/spreadsheetml/2009/9/main" uri="{BBE1A952-AA13-448e-AADC-164F8A28A991}">
      <x14:slicerCaches>
        <x14:slicerCache r:id="rId29"/>
        <x14:slicerCache r:id="rId30"/>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nsactions_f013da5a-cedb-4428-8e34-db967e6a549c" name="Transactions" connection="Query - Transactions"/>
          <x15:modelTable id="Products_12b87e63-8e49-4c16-b2f1-b5f12ca0e210" name="Products" connection="Query - Products"/>
          <x15:modelTable id="Customers_e3a83704-95a0-489e-aa60-811af89163ed" name="Customers" connection="Query - Customers"/>
          <x15:modelTable id="RFM_Segments_da3c7bee-51d1-4e1f-81a2-c24a2e3e8122" name="RFM_Segments" connection="Query - RFM_Segments"/>
          <x15:modelTable id="Calendar" name="Calendar" connection="Connection"/>
          <x15:modelTable id="Segment_Summary" name="Segment_Summary" connection="WorksheetConnection_Dashboard 4 RFM ^M Customer Seg. Analysis.xlsx!Segment_Summary"/>
        </x15:modelTables>
        <x15:modelRelationships>
          <x15:modelRelationship fromTable="Transactions" fromColumn="ProductID" toTable="Products" toColumn="ProductID"/>
          <x15:modelRelationship fromTable="Transactions" fromColumn="CustomerID" toTable="Customers" toColumn="CustomerID"/>
          <x15:modelRelationship fromTable="Transactions" fromColumn="Invoice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8" l="1"/>
  <c r="F2" i="8"/>
  <c r="F1" i="8"/>
  <c r="F5" i="8"/>
  <c r="F6" i="8"/>
  <c r="F3" i="8"/>
  <c r="F4" i="8"/>
  <c r="E5" i="8"/>
  <c r="E6" i="8"/>
  <c r="E3" i="8"/>
  <c r="E4" i="8"/>
  <c r="E1" i="8"/>
  <c r="H5" i="2"/>
  <c r="K5" i="2" s="1" a="1"/>
  <c r="K5" i="2" s="1"/>
  <c r="H6" i="2"/>
  <c r="K6" i="2" s="1" a="1"/>
  <c r="K6" i="2" s="1"/>
  <c r="H7" i="2"/>
  <c r="K7" i="2" s="1" a="1"/>
  <c r="K7" i="2" s="1"/>
  <c r="H8" i="2"/>
  <c r="K8" i="2" s="1" a="1"/>
  <c r="K8" i="2" s="1"/>
  <c r="H9" i="2"/>
  <c r="K9" i="2" s="1" a="1"/>
  <c r="K9" i="2" s="1"/>
  <c r="H10" i="2"/>
  <c r="K10" i="2" s="1" a="1"/>
  <c r="K10" i="2" s="1"/>
  <c r="H11" i="2"/>
  <c r="K11" i="2" s="1" a="1"/>
  <c r="K11" i="2" s="1"/>
  <c r="H12" i="2"/>
  <c r="K12" i="2" s="1" a="1"/>
  <c r="K12" i="2" s="1"/>
  <c r="H13" i="2"/>
  <c r="K13" i="2" s="1" a="1"/>
  <c r="K13" i="2" s="1"/>
  <c r="H14" i="2"/>
  <c r="K14" i="2" s="1" a="1"/>
  <c r="K14" i="2" s="1"/>
  <c r="H15" i="2"/>
  <c r="K15" i="2" s="1" a="1"/>
  <c r="K15" i="2" s="1"/>
  <c r="H16" i="2"/>
  <c r="K16" i="2" s="1" a="1"/>
  <c r="K16" i="2" s="1"/>
  <c r="H17" i="2"/>
  <c r="K17" i="2" s="1" a="1"/>
  <c r="K17" i="2" s="1"/>
  <c r="H18" i="2"/>
  <c r="K18" i="2" s="1" a="1"/>
  <c r="K18" i="2" s="1"/>
  <c r="H19" i="2"/>
  <c r="K19" i="2" s="1" a="1"/>
  <c r="K19" i="2" s="1"/>
  <c r="H20" i="2"/>
  <c r="K20" i="2" s="1" a="1"/>
  <c r="K20" i="2" s="1"/>
  <c r="H21" i="2"/>
  <c r="K21" i="2" s="1" a="1"/>
  <c r="K21" i="2" s="1"/>
  <c r="H22" i="2"/>
  <c r="K22" i="2" s="1" a="1"/>
  <c r="K22" i="2" s="1"/>
  <c r="H23" i="2"/>
  <c r="K23" i="2" s="1" a="1"/>
  <c r="K23" i="2" s="1"/>
  <c r="H24" i="2"/>
  <c r="K24" i="2" s="1" a="1"/>
  <c r="K24" i="2" s="1"/>
  <c r="H25" i="2"/>
  <c r="K25" i="2" s="1" a="1"/>
  <c r="K25" i="2" s="1"/>
  <c r="H26" i="2"/>
  <c r="K26" i="2" s="1" a="1"/>
  <c r="K26" i="2" s="1"/>
  <c r="H27" i="2"/>
  <c r="K27" i="2" s="1" a="1"/>
  <c r="K27" i="2" s="1"/>
  <c r="H28" i="2"/>
  <c r="K28" i="2" s="1" a="1"/>
  <c r="K28" i="2" s="1"/>
  <c r="H29" i="2"/>
  <c r="K29" i="2" s="1" a="1"/>
  <c r="K29" i="2" s="1"/>
  <c r="H30" i="2"/>
  <c r="K30" i="2" s="1" a="1"/>
  <c r="K30" i="2" s="1"/>
  <c r="H31" i="2"/>
  <c r="K31" i="2" s="1" a="1"/>
  <c r="K31" i="2" s="1"/>
  <c r="H32" i="2"/>
  <c r="K32" i="2" s="1" a="1"/>
  <c r="K32" i="2" s="1"/>
  <c r="H33" i="2"/>
  <c r="K33" i="2" s="1" a="1"/>
  <c r="K33" i="2" s="1"/>
  <c r="H34" i="2"/>
  <c r="K34" i="2" s="1" a="1"/>
  <c r="K34" i="2" s="1"/>
  <c r="H35" i="2"/>
  <c r="K35" i="2" s="1" a="1"/>
  <c r="K35" i="2" s="1"/>
  <c r="H36" i="2"/>
  <c r="K36" i="2" s="1" a="1"/>
  <c r="K36" i="2" s="1"/>
  <c r="H37" i="2"/>
  <c r="K37" i="2" s="1" a="1"/>
  <c r="K37" i="2" s="1"/>
  <c r="H38" i="2"/>
  <c r="K38" i="2" s="1" a="1"/>
  <c r="K38" i="2" s="1"/>
  <c r="H39" i="2"/>
  <c r="K39" i="2" s="1" a="1"/>
  <c r="K39" i="2" s="1"/>
  <c r="H40" i="2"/>
  <c r="K40" i="2" s="1" a="1"/>
  <c r="K40" i="2" s="1"/>
  <c r="H41" i="2"/>
  <c r="K41" i="2" s="1" a="1"/>
  <c r="K41" i="2" s="1"/>
  <c r="H42" i="2"/>
  <c r="K42" i="2" s="1" a="1"/>
  <c r="K42" i="2" s="1"/>
  <c r="H43" i="2"/>
  <c r="K43" i="2" s="1" a="1"/>
  <c r="K43" i="2" s="1"/>
  <c r="H44" i="2"/>
  <c r="K44" i="2" s="1" a="1"/>
  <c r="K44" i="2" s="1"/>
  <c r="H45" i="2"/>
  <c r="K45" i="2" s="1" a="1"/>
  <c r="K45" i="2" s="1"/>
  <c r="H46" i="2"/>
  <c r="K46" i="2" s="1" a="1"/>
  <c r="K46" i="2" s="1"/>
  <c r="H47" i="2"/>
  <c r="K47" i="2" s="1" a="1"/>
  <c r="K47" i="2" s="1"/>
  <c r="H48" i="2"/>
  <c r="K48" i="2" s="1" a="1"/>
  <c r="K48" i="2" s="1"/>
  <c r="H49" i="2"/>
  <c r="K49" i="2" s="1" a="1"/>
  <c r="K49" i="2" s="1"/>
  <c r="H50" i="2"/>
  <c r="K50" i="2" s="1" a="1"/>
  <c r="K50" i="2" s="1"/>
  <c r="H51" i="2"/>
  <c r="K51" i="2" s="1" a="1"/>
  <c r="K51" i="2" s="1"/>
  <c r="H52" i="2"/>
  <c r="K52" i="2" s="1" a="1"/>
  <c r="K52" i="2" s="1"/>
  <c r="H53" i="2"/>
  <c r="K53" i="2" s="1" a="1"/>
  <c r="K53" i="2" s="1"/>
  <c r="H54" i="2"/>
  <c r="K54" i="2" s="1" a="1"/>
  <c r="K54" i="2" s="1"/>
  <c r="H55" i="2"/>
  <c r="K55" i="2" s="1" a="1"/>
  <c r="K55" i="2" s="1"/>
  <c r="H56" i="2"/>
  <c r="K56" i="2" s="1" a="1"/>
  <c r="K56" i="2" s="1"/>
  <c r="H57" i="2"/>
  <c r="K57" i="2" s="1" a="1"/>
  <c r="K57" i="2" s="1"/>
  <c r="H58" i="2"/>
  <c r="K58" i="2" s="1" a="1"/>
  <c r="K58" i="2" s="1"/>
  <c r="H59" i="2"/>
  <c r="K59" i="2" s="1" a="1"/>
  <c r="K59" i="2" s="1"/>
  <c r="H60" i="2"/>
  <c r="K60" i="2" s="1" a="1"/>
  <c r="K60" i="2" s="1"/>
  <c r="H61" i="2"/>
  <c r="K61" i="2" s="1" a="1"/>
  <c r="K61" i="2" s="1"/>
  <c r="H62" i="2"/>
  <c r="K62" i="2" s="1" a="1"/>
  <c r="K62" i="2" s="1"/>
  <c r="H63" i="2"/>
  <c r="K63" i="2" s="1" a="1"/>
  <c r="K63" i="2" s="1"/>
  <c r="H64" i="2"/>
  <c r="K64" i="2" s="1" a="1"/>
  <c r="K64" i="2" s="1"/>
  <c r="H65" i="2"/>
  <c r="K65" i="2" s="1" a="1"/>
  <c r="K65" i="2" s="1"/>
  <c r="H66" i="2"/>
  <c r="K66" i="2" s="1" a="1"/>
  <c r="K66" i="2" s="1"/>
  <c r="H67" i="2"/>
  <c r="K67" i="2" s="1" a="1"/>
  <c r="K67" i="2" s="1"/>
  <c r="H68" i="2"/>
  <c r="K68" i="2" s="1" a="1"/>
  <c r="K68" i="2" s="1"/>
  <c r="H69" i="2"/>
  <c r="K69" i="2" s="1" a="1"/>
  <c r="K69" i="2" s="1"/>
  <c r="H70" i="2"/>
  <c r="K70" i="2" s="1" a="1"/>
  <c r="K70" i="2" s="1"/>
  <c r="H71" i="2"/>
  <c r="K71" i="2" s="1" a="1"/>
  <c r="K71" i="2" s="1"/>
  <c r="H72" i="2"/>
  <c r="K72" i="2" s="1" a="1"/>
  <c r="K72" i="2" s="1"/>
  <c r="H73" i="2"/>
  <c r="K73" i="2" s="1" a="1"/>
  <c r="K73" i="2" s="1"/>
  <c r="H74" i="2"/>
  <c r="K74" i="2" s="1" a="1"/>
  <c r="K74" i="2" s="1"/>
  <c r="H75" i="2"/>
  <c r="K75" i="2" s="1" a="1"/>
  <c r="K75" i="2" s="1"/>
  <c r="H76" i="2"/>
  <c r="K76" i="2" s="1" a="1"/>
  <c r="K76" i="2" s="1"/>
  <c r="H77" i="2"/>
  <c r="K77" i="2" s="1" a="1"/>
  <c r="K77" i="2" s="1"/>
  <c r="H78" i="2"/>
  <c r="K78" i="2" s="1" a="1"/>
  <c r="K78" i="2" s="1"/>
  <c r="H79" i="2"/>
  <c r="K79" i="2" s="1" a="1"/>
  <c r="K79" i="2" s="1"/>
  <c r="H80" i="2"/>
  <c r="K80" i="2" s="1" a="1"/>
  <c r="K80" i="2" s="1"/>
  <c r="H81" i="2"/>
  <c r="K81" i="2" s="1" a="1"/>
  <c r="K81" i="2" s="1"/>
  <c r="H82" i="2"/>
  <c r="K82" i="2" s="1" a="1"/>
  <c r="K82" i="2" s="1"/>
  <c r="H83" i="2"/>
  <c r="K83" i="2" s="1" a="1"/>
  <c r="K83" i="2" s="1"/>
  <c r="H84" i="2"/>
  <c r="K84" i="2" s="1" a="1"/>
  <c r="K84" i="2" s="1"/>
  <c r="H85" i="2"/>
  <c r="K85" i="2" s="1" a="1"/>
  <c r="K85" i="2" s="1"/>
  <c r="H86" i="2"/>
  <c r="K86" i="2" s="1" a="1"/>
  <c r="K86" i="2" s="1"/>
  <c r="H87" i="2"/>
  <c r="K87" i="2" s="1" a="1"/>
  <c r="K87" i="2" s="1"/>
  <c r="H88" i="2"/>
  <c r="K88" i="2" s="1" a="1"/>
  <c r="K88" i="2" s="1"/>
  <c r="H89" i="2"/>
  <c r="K89" i="2" s="1" a="1"/>
  <c r="K89" i="2" s="1"/>
  <c r="H90" i="2"/>
  <c r="K90" i="2" s="1" a="1"/>
  <c r="K90" i="2" s="1"/>
  <c r="H91" i="2"/>
  <c r="K91" i="2" s="1" a="1"/>
  <c r="K91" i="2" s="1"/>
  <c r="H92" i="2"/>
  <c r="K92" i="2" s="1" a="1"/>
  <c r="K92" i="2" s="1"/>
  <c r="H93" i="2"/>
  <c r="K93" i="2" s="1" a="1"/>
  <c r="K93" i="2" s="1"/>
  <c r="H94" i="2"/>
  <c r="K94" i="2" s="1" a="1"/>
  <c r="K94" i="2" s="1"/>
  <c r="H95" i="2"/>
  <c r="K95" i="2" s="1" a="1"/>
  <c r="K95" i="2" s="1"/>
  <c r="H96" i="2"/>
  <c r="K96" i="2" s="1" a="1"/>
  <c r="K96" i="2" s="1"/>
  <c r="H97" i="2"/>
  <c r="K97" i="2" s="1" a="1"/>
  <c r="K97" i="2" s="1"/>
  <c r="H98" i="2"/>
  <c r="K98" i="2" s="1" a="1"/>
  <c r="K98" i="2" s="1"/>
  <c r="H99" i="2"/>
  <c r="K99" i="2" s="1" a="1"/>
  <c r="K99" i="2" s="1"/>
  <c r="H100" i="2"/>
  <c r="K100" i="2" s="1" a="1"/>
  <c r="K100" i="2" s="1"/>
  <c r="H101" i="2"/>
  <c r="K101" i="2" s="1" a="1"/>
  <c r="K101" i="2" s="1"/>
  <c r="H102" i="2"/>
  <c r="K102" i="2" s="1" a="1"/>
  <c r="K102" i="2" s="1"/>
  <c r="H103" i="2"/>
  <c r="K103" i="2" s="1" a="1"/>
  <c r="K103" i="2" s="1"/>
  <c r="H104" i="2"/>
  <c r="K104" i="2" s="1" a="1"/>
  <c r="K104" i="2" s="1"/>
  <c r="H105" i="2"/>
  <c r="K105" i="2" s="1" a="1"/>
  <c r="K105" i="2" s="1"/>
  <c r="H106" i="2"/>
  <c r="K106" i="2" s="1" a="1"/>
  <c r="K106" i="2" s="1"/>
  <c r="H107" i="2"/>
  <c r="K107" i="2" s="1" a="1"/>
  <c r="K107" i="2" s="1"/>
  <c r="H108" i="2"/>
  <c r="K108" i="2" s="1" a="1"/>
  <c r="K108" i="2" s="1"/>
  <c r="H109" i="2"/>
  <c r="K109" i="2" s="1" a="1"/>
  <c r="K109" i="2" s="1"/>
  <c r="H110" i="2"/>
  <c r="K110" i="2" s="1" a="1"/>
  <c r="K110" i="2" s="1"/>
  <c r="H111" i="2"/>
  <c r="K111" i="2" s="1" a="1"/>
  <c r="K111" i="2" s="1"/>
  <c r="H112" i="2"/>
  <c r="K112" i="2" s="1" a="1"/>
  <c r="K112" i="2" s="1"/>
  <c r="H113" i="2"/>
  <c r="K113" i="2" s="1" a="1"/>
  <c r="K113" i="2" s="1"/>
  <c r="H114" i="2"/>
  <c r="K114" i="2" s="1" a="1"/>
  <c r="K114" i="2" s="1"/>
  <c r="H115" i="2"/>
  <c r="K115" i="2" s="1" a="1"/>
  <c r="K115" i="2" s="1"/>
  <c r="H116" i="2"/>
  <c r="K116" i="2" s="1" a="1"/>
  <c r="K116" i="2" s="1"/>
  <c r="H117" i="2"/>
  <c r="K117" i="2" s="1" a="1"/>
  <c r="K117" i="2" s="1"/>
  <c r="H118" i="2"/>
  <c r="K118" i="2" s="1" a="1"/>
  <c r="K118" i="2" s="1"/>
  <c r="H119" i="2"/>
  <c r="K119" i="2" s="1" a="1"/>
  <c r="K119" i="2" s="1"/>
  <c r="H120" i="2"/>
  <c r="K120" i="2" s="1" a="1"/>
  <c r="K120" i="2" s="1"/>
  <c r="H121" i="2"/>
  <c r="K121" i="2" s="1" a="1"/>
  <c r="K121" i="2" s="1"/>
  <c r="H122" i="2"/>
  <c r="K122" i="2" s="1" a="1"/>
  <c r="K122" i="2" s="1"/>
  <c r="H123" i="2"/>
  <c r="K123" i="2" s="1" a="1"/>
  <c r="K123" i="2" s="1"/>
  <c r="H124" i="2"/>
  <c r="K124" i="2" s="1" a="1"/>
  <c r="K124" i="2" s="1"/>
  <c r="H125" i="2"/>
  <c r="K125" i="2" s="1" a="1"/>
  <c r="K125" i="2" s="1"/>
  <c r="H126" i="2"/>
  <c r="K126" i="2" s="1" a="1"/>
  <c r="K126" i="2" s="1"/>
  <c r="H127" i="2"/>
  <c r="K127" i="2" s="1" a="1"/>
  <c r="K127" i="2" s="1"/>
  <c r="H128" i="2"/>
  <c r="K128" i="2" s="1" a="1"/>
  <c r="K128" i="2" s="1"/>
  <c r="H129" i="2"/>
  <c r="K129" i="2" s="1" a="1"/>
  <c r="K129" i="2" s="1"/>
  <c r="H130" i="2"/>
  <c r="K130" i="2" s="1" a="1"/>
  <c r="K130" i="2" s="1"/>
  <c r="H131" i="2"/>
  <c r="K131" i="2" s="1" a="1"/>
  <c r="K131" i="2" s="1"/>
  <c r="H132" i="2"/>
  <c r="K132" i="2" s="1" a="1"/>
  <c r="K132" i="2" s="1"/>
  <c r="H133" i="2"/>
  <c r="K133" i="2" s="1" a="1"/>
  <c r="K133" i="2" s="1"/>
  <c r="H134" i="2"/>
  <c r="K134" i="2" s="1" a="1"/>
  <c r="K134" i="2" s="1"/>
  <c r="H135" i="2"/>
  <c r="K135" i="2" s="1" a="1"/>
  <c r="K135" i="2" s="1"/>
  <c r="H136" i="2"/>
  <c r="K136" i="2" s="1" a="1"/>
  <c r="K136" i="2" s="1"/>
  <c r="H137" i="2"/>
  <c r="K137" i="2" s="1" a="1"/>
  <c r="K137" i="2" s="1"/>
  <c r="H138" i="2"/>
  <c r="K138" i="2" s="1" a="1"/>
  <c r="K138" i="2" s="1"/>
  <c r="H139" i="2"/>
  <c r="K139" i="2" s="1" a="1"/>
  <c r="K139" i="2" s="1"/>
  <c r="H140" i="2"/>
  <c r="K140" i="2" s="1" a="1"/>
  <c r="K140" i="2" s="1"/>
  <c r="H141" i="2"/>
  <c r="K141" i="2" s="1" a="1"/>
  <c r="K141" i="2" s="1"/>
  <c r="H142" i="2"/>
  <c r="K142" i="2" s="1" a="1"/>
  <c r="K142" i="2" s="1"/>
  <c r="H143" i="2"/>
  <c r="K143" i="2" s="1" a="1"/>
  <c r="K143" i="2" s="1"/>
  <c r="H144" i="2"/>
  <c r="K144" i="2" s="1" a="1"/>
  <c r="K144" i="2" s="1"/>
  <c r="H145" i="2"/>
  <c r="K145" i="2" s="1" a="1"/>
  <c r="K145" i="2" s="1"/>
  <c r="H146" i="2"/>
  <c r="K146" i="2" s="1" a="1"/>
  <c r="K146" i="2" s="1"/>
  <c r="H147" i="2"/>
  <c r="K147" i="2" s="1" a="1"/>
  <c r="K147" i="2" s="1"/>
  <c r="H148" i="2"/>
  <c r="K148" i="2" s="1" a="1"/>
  <c r="K148" i="2" s="1"/>
  <c r="H149" i="2"/>
  <c r="K149" i="2" s="1" a="1"/>
  <c r="K149" i="2" s="1"/>
  <c r="H150" i="2"/>
  <c r="K150" i="2" s="1" a="1"/>
  <c r="K150" i="2" s="1"/>
  <c r="H151" i="2"/>
  <c r="K151" i="2" s="1" a="1"/>
  <c r="K151" i="2" s="1"/>
  <c r="H152" i="2"/>
  <c r="K152" i="2" s="1" a="1"/>
  <c r="K152" i="2" s="1"/>
  <c r="H153" i="2"/>
  <c r="K153" i="2" s="1" a="1"/>
  <c r="K153" i="2" s="1"/>
  <c r="H154" i="2"/>
  <c r="K154" i="2" s="1" a="1"/>
  <c r="K154" i="2" s="1"/>
  <c r="H155" i="2"/>
  <c r="K155" i="2" s="1" a="1"/>
  <c r="K155" i="2" s="1"/>
  <c r="H156" i="2"/>
  <c r="K156" i="2" s="1" a="1"/>
  <c r="K156" i="2" s="1"/>
  <c r="H157" i="2"/>
  <c r="K157" i="2" s="1" a="1"/>
  <c r="K157" i="2" s="1"/>
  <c r="H158" i="2"/>
  <c r="K158" i="2" s="1" a="1"/>
  <c r="K158" i="2" s="1"/>
  <c r="H159" i="2"/>
  <c r="K159" i="2" s="1" a="1"/>
  <c r="K159" i="2" s="1"/>
  <c r="H160" i="2"/>
  <c r="K160" i="2" s="1" a="1"/>
  <c r="K160" i="2" s="1"/>
  <c r="H161" i="2"/>
  <c r="K161" i="2" s="1" a="1"/>
  <c r="K161" i="2" s="1"/>
  <c r="H162" i="2"/>
  <c r="K162" i="2" s="1" a="1"/>
  <c r="K162" i="2" s="1"/>
  <c r="H163" i="2"/>
  <c r="K163" i="2" s="1" a="1"/>
  <c r="K163" i="2" s="1"/>
  <c r="H164" i="2"/>
  <c r="K164" i="2" s="1" a="1"/>
  <c r="K164" i="2" s="1"/>
  <c r="H165" i="2"/>
  <c r="K165" i="2" s="1" a="1"/>
  <c r="K165" i="2" s="1"/>
  <c r="H166" i="2"/>
  <c r="K166" i="2" s="1" a="1"/>
  <c r="K166" i="2" s="1"/>
  <c r="H167" i="2"/>
  <c r="K167" i="2" s="1" a="1"/>
  <c r="K167" i="2" s="1"/>
  <c r="H168" i="2"/>
  <c r="K168" i="2" s="1" a="1"/>
  <c r="K168" i="2" s="1"/>
  <c r="H169" i="2"/>
  <c r="K169" i="2" s="1" a="1"/>
  <c r="K169" i="2" s="1"/>
  <c r="H170" i="2"/>
  <c r="K170" i="2" s="1" a="1"/>
  <c r="K170" i="2" s="1"/>
  <c r="H171" i="2"/>
  <c r="K171" i="2" s="1" a="1"/>
  <c r="K171" i="2" s="1"/>
  <c r="H172" i="2"/>
  <c r="K172" i="2" s="1" a="1"/>
  <c r="K172" i="2" s="1"/>
  <c r="H173" i="2"/>
  <c r="K173" i="2" s="1" a="1"/>
  <c r="K173" i="2" s="1"/>
  <c r="H174" i="2"/>
  <c r="K174" i="2" s="1" a="1"/>
  <c r="K174" i="2" s="1"/>
  <c r="H175" i="2"/>
  <c r="K175" i="2" s="1" a="1"/>
  <c r="K175" i="2" s="1"/>
  <c r="H176" i="2"/>
  <c r="K176" i="2" s="1" a="1"/>
  <c r="K176" i="2" s="1"/>
  <c r="H177" i="2"/>
  <c r="K177" i="2" s="1" a="1"/>
  <c r="K177" i="2" s="1"/>
  <c r="H178" i="2"/>
  <c r="K178" i="2" s="1" a="1"/>
  <c r="K178" i="2" s="1"/>
  <c r="H179" i="2"/>
  <c r="K179" i="2" s="1" a="1"/>
  <c r="K179" i="2" s="1"/>
  <c r="H180" i="2"/>
  <c r="K180" i="2" s="1" a="1"/>
  <c r="K180" i="2" s="1"/>
  <c r="H181" i="2"/>
  <c r="K181" i="2" s="1" a="1"/>
  <c r="K181" i="2" s="1"/>
  <c r="H182" i="2"/>
  <c r="K182" i="2" s="1" a="1"/>
  <c r="K182" i="2" s="1"/>
  <c r="H183" i="2"/>
  <c r="K183" i="2" s="1" a="1"/>
  <c r="K183" i="2" s="1"/>
  <c r="H184" i="2"/>
  <c r="K184" i="2" s="1" a="1"/>
  <c r="K184" i="2" s="1"/>
  <c r="H185" i="2"/>
  <c r="K185" i="2" s="1" a="1"/>
  <c r="K185" i="2" s="1"/>
  <c r="H186" i="2"/>
  <c r="K186" i="2" s="1" a="1"/>
  <c r="K186" i="2" s="1"/>
  <c r="H187" i="2"/>
  <c r="K187" i="2" s="1" a="1"/>
  <c r="K187" i="2" s="1"/>
  <c r="H188" i="2"/>
  <c r="K188" i="2" s="1" a="1"/>
  <c r="K188" i="2" s="1"/>
  <c r="H189" i="2"/>
  <c r="K189" i="2" s="1" a="1"/>
  <c r="K189" i="2" s="1"/>
  <c r="H190" i="2"/>
  <c r="K190" i="2" s="1" a="1"/>
  <c r="K190" i="2" s="1"/>
  <c r="H191" i="2"/>
  <c r="K191" i="2" s="1" a="1"/>
  <c r="K191" i="2" s="1"/>
  <c r="H192" i="2"/>
  <c r="K192" i="2" s="1" a="1"/>
  <c r="K192" i="2" s="1"/>
  <c r="H193" i="2"/>
  <c r="K193" i="2" s="1" a="1"/>
  <c r="K193" i="2" s="1"/>
  <c r="H194" i="2"/>
  <c r="K194" i="2" s="1" a="1"/>
  <c r="K194" i="2" s="1"/>
  <c r="H195" i="2"/>
  <c r="K195" i="2" s="1" a="1"/>
  <c r="K195" i="2" s="1"/>
  <c r="H196" i="2"/>
  <c r="K196" i="2" s="1" a="1"/>
  <c r="K196" i="2" s="1"/>
  <c r="H197" i="2"/>
  <c r="K197" i="2" s="1" a="1"/>
  <c r="K197" i="2" s="1"/>
  <c r="H198" i="2"/>
  <c r="K198" i="2" s="1" a="1"/>
  <c r="K198" i="2" s="1"/>
  <c r="H199" i="2"/>
  <c r="K199" i="2" s="1" a="1"/>
  <c r="K199" i="2" s="1"/>
  <c r="H200" i="2"/>
  <c r="K200" i="2" s="1" a="1"/>
  <c r="K200" i="2" s="1"/>
  <c r="H201" i="2"/>
  <c r="K201" i="2" s="1" a="1"/>
  <c r="K201" i="2" s="1"/>
  <c r="H202" i="2"/>
  <c r="K202" i="2" s="1" a="1"/>
  <c r="K202" i="2" s="1"/>
  <c r="H203" i="2"/>
  <c r="K203" i="2" s="1" a="1"/>
  <c r="K203" i="2" s="1"/>
  <c r="H204" i="2"/>
  <c r="K204" i="2" s="1" a="1"/>
  <c r="K204" i="2" s="1"/>
  <c r="H205" i="2"/>
  <c r="K205" i="2" s="1" a="1"/>
  <c r="K205" i="2" s="1"/>
  <c r="H206" i="2"/>
  <c r="K206" i="2" s="1" a="1"/>
  <c r="K206" i="2" s="1"/>
  <c r="H207" i="2"/>
  <c r="K207" i="2" s="1" a="1"/>
  <c r="K207" i="2" s="1"/>
  <c r="H208" i="2"/>
  <c r="K208" i="2" s="1" a="1"/>
  <c r="K208" i="2" s="1"/>
  <c r="H209" i="2"/>
  <c r="K209" i="2" s="1" a="1"/>
  <c r="K209" i="2" s="1"/>
  <c r="H210" i="2"/>
  <c r="K210" i="2" s="1" a="1"/>
  <c r="K210" i="2" s="1"/>
  <c r="H211" i="2"/>
  <c r="K211" i="2" s="1" a="1"/>
  <c r="K211" i="2" s="1"/>
  <c r="H212" i="2"/>
  <c r="K212" i="2" s="1" a="1"/>
  <c r="K212" i="2" s="1"/>
  <c r="H213" i="2"/>
  <c r="K213" i="2" s="1" a="1"/>
  <c r="K213" i="2" s="1"/>
  <c r="H214" i="2"/>
  <c r="K214" i="2" s="1" a="1"/>
  <c r="K214" i="2" s="1"/>
  <c r="H215" i="2"/>
  <c r="K215" i="2" s="1" a="1"/>
  <c r="K215" i="2" s="1"/>
  <c r="H216" i="2"/>
  <c r="K216" i="2" s="1" a="1"/>
  <c r="K216" i="2" s="1"/>
  <c r="H217" i="2"/>
  <c r="K217" i="2" s="1" a="1"/>
  <c r="K217" i="2" s="1"/>
  <c r="H218" i="2"/>
  <c r="K218" i="2" s="1" a="1"/>
  <c r="K218" i="2" s="1"/>
  <c r="H219" i="2"/>
  <c r="K219" i="2" s="1" a="1"/>
  <c r="K219" i="2" s="1"/>
  <c r="H220" i="2"/>
  <c r="K220" i="2" s="1" a="1"/>
  <c r="K220" i="2" s="1"/>
  <c r="H221" i="2"/>
  <c r="K221" i="2" s="1" a="1"/>
  <c r="K221" i="2" s="1"/>
  <c r="H222" i="2"/>
  <c r="K222" i="2" s="1" a="1"/>
  <c r="K222" i="2" s="1"/>
  <c r="H223" i="2"/>
  <c r="K223" i="2" s="1" a="1"/>
  <c r="K223" i="2" s="1"/>
  <c r="H224" i="2"/>
  <c r="K224" i="2" s="1" a="1"/>
  <c r="K224" i="2" s="1"/>
  <c r="H225" i="2"/>
  <c r="K225" i="2" s="1" a="1"/>
  <c r="K225" i="2" s="1"/>
  <c r="H226" i="2"/>
  <c r="K226" i="2" s="1" a="1"/>
  <c r="K226" i="2" s="1"/>
  <c r="H227" i="2"/>
  <c r="K227" i="2" s="1" a="1"/>
  <c r="K227" i="2" s="1"/>
  <c r="H228" i="2"/>
  <c r="K228" i="2" s="1" a="1"/>
  <c r="K228" i="2" s="1"/>
  <c r="H229" i="2"/>
  <c r="K229" i="2" s="1" a="1"/>
  <c r="K229" i="2" s="1"/>
  <c r="H230" i="2"/>
  <c r="K230" i="2" s="1" a="1"/>
  <c r="K230" i="2" s="1"/>
  <c r="H231" i="2"/>
  <c r="K231" i="2" s="1" a="1"/>
  <c r="K231" i="2" s="1"/>
  <c r="H232" i="2"/>
  <c r="K232" i="2" s="1" a="1"/>
  <c r="K232" i="2" s="1"/>
  <c r="H233" i="2"/>
  <c r="K233" i="2" s="1" a="1"/>
  <c r="K233" i="2" s="1"/>
  <c r="H234" i="2"/>
  <c r="K234" i="2" s="1" a="1"/>
  <c r="K234" i="2" s="1"/>
  <c r="H235" i="2"/>
  <c r="K235" i="2" s="1" a="1"/>
  <c r="K235" i="2" s="1"/>
  <c r="H236" i="2"/>
  <c r="K236" i="2" s="1" a="1"/>
  <c r="K236" i="2" s="1"/>
  <c r="H237" i="2"/>
  <c r="K237" i="2" s="1" a="1"/>
  <c r="K237" i="2" s="1"/>
  <c r="H238" i="2"/>
  <c r="K238" i="2" s="1" a="1"/>
  <c r="K238" i="2" s="1"/>
  <c r="H239" i="2"/>
  <c r="K239" i="2" s="1" a="1"/>
  <c r="K239" i="2" s="1"/>
  <c r="H240" i="2"/>
  <c r="K240" i="2" s="1" a="1"/>
  <c r="K240" i="2" s="1"/>
  <c r="H241" i="2"/>
  <c r="K241" i="2" s="1" a="1"/>
  <c r="K241" i="2" s="1"/>
  <c r="H242" i="2"/>
  <c r="K242" i="2" s="1" a="1"/>
  <c r="K242" i="2" s="1"/>
  <c r="H243" i="2"/>
  <c r="K243" i="2" s="1" a="1"/>
  <c r="K243" i="2" s="1"/>
  <c r="H244" i="2"/>
  <c r="K244" i="2" s="1" a="1"/>
  <c r="K244" i="2" s="1"/>
  <c r="H245" i="2"/>
  <c r="K245" i="2" s="1" a="1"/>
  <c r="K245" i="2" s="1"/>
  <c r="H246" i="2"/>
  <c r="K246" i="2" s="1" a="1"/>
  <c r="K246" i="2" s="1"/>
  <c r="H247" i="2"/>
  <c r="K247" i="2" s="1" a="1"/>
  <c r="K247" i="2" s="1"/>
  <c r="H248" i="2"/>
  <c r="K248" i="2" s="1" a="1"/>
  <c r="K248" i="2" s="1"/>
  <c r="H249" i="2"/>
  <c r="K249" i="2" s="1" a="1"/>
  <c r="K249" i="2" s="1"/>
  <c r="H250" i="2"/>
  <c r="K250" i="2" s="1" a="1"/>
  <c r="K250" i="2" s="1"/>
  <c r="H251" i="2"/>
  <c r="K251" i="2" s="1" a="1"/>
  <c r="K251" i="2" s="1"/>
  <c r="H252" i="2"/>
  <c r="K252" i="2" s="1" a="1"/>
  <c r="K252" i="2" s="1"/>
  <c r="H253" i="2"/>
  <c r="K253" i="2" s="1" a="1"/>
  <c r="K253" i="2" s="1"/>
  <c r="H254" i="2"/>
  <c r="K254" i="2" s="1" a="1"/>
  <c r="K254" i="2" s="1"/>
  <c r="H255" i="2"/>
  <c r="K255" i="2" s="1" a="1"/>
  <c r="K255" i="2" s="1"/>
  <c r="H256" i="2"/>
  <c r="K256" i="2" s="1" a="1"/>
  <c r="K256" i="2" s="1"/>
  <c r="H257" i="2"/>
  <c r="K257" i="2" s="1" a="1"/>
  <c r="K257" i="2" s="1"/>
  <c r="H258" i="2"/>
  <c r="K258" i="2" s="1" a="1"/>
  <c r="K258" i="2" s="1"/>
  <c r="H259" i="2"/>
  <c r="K259" i="2" s="1" a="1"/>
  <c r="K259" i="2" s="1"/>
  <c r="H260" i="2"/>
  <c r="K260" i="2" s="1" a="1"/>
  <c r="K260" i="2" s="1"/>
  <c r="H261" i="2"/>
  <c r="K261" i="2" s="1" a="1"/>
  <c r="K261" i="2" s="1"/>
  <c r="H262" i="2"/>
  <c r="K262" i="2" s="1" a="1"/>
  <c r="K262" i="2" s="1"/>
  <c r="H263" i="2"/>
  <c r="K263" i="2" s="1" a="1"/>
  <c r="K263" i="2" s="1"/>
  <c r="H264" i="2"/>
  <c r="K264" i="2" s="1" a="1"/>
  <c r="K264" i="2" s="1"/>
  <c r="H265" i="2"/>
  <c r="K265" i="2" s="1" a="1"/>
  <c r="K265" i="2" s="1"/>
  <c r="H266" i="2"/>
  <c r="K266" i="2" s="1" a="1"/>
  <c r="K266" i="2" s="1"/>
  <c r="H267" i="2"/>
  <c r="K267" i="2" s="1" a="1"/>
  <c r="K267" i="2" s="1"/>
  <c r="H268" i="2"/>
  <c r="K268" i="2" s="1" a="1"/>
  <c r="K268" i="2" s="1"/>
  <c r="H269" i="2"/>
  <c r="K269" i="2" s="1" a="1"/>
  <c r="K269" i="2" s="1"/>
  <c r="H270" i="2"/>
  <c r="K270" i="2" s="1" a="1"/>
  <c r="K270" i="2" s="1"/>
  <c r="H271" i="2"/>
  <c r="K271" i="2" s="1" a="1"/>
  <c r="K271" i="2" s="1"/>
  <c r="H272" i="2"/>
  <c r="K272" i="2" s="1" a="1"/>
  <c r="K272" i="2" s="1"/>
  <c r="H273" i="2"/>
  <c r="K273" i="2" s="1" a="1"/>
  <c r="K273" i="2" s="1"/>
  <c r="H274" i="2"/>
  <c r="K274" i="2" s="1" a="1"/>
  <c r="K274" i="2" s="1"/>
  <c r="H275" i="2"/>
  <c r="K275" i="2" s="1" a="1"/>
  <c r="K275" i="2" s="1"/>
  <c r="H276" i="2"/>
  <c r="K276" i="2" s="1" a="1"/>
  <c r="K276" i="2" s="1"/>
  <c r="H277" i="2"/>
  <c r="K277" i="2" s="1" a="1"/>
  <c r="K277" i="2" s="1"/>
  <c r="H278" i="2"/>
  <c r="K278" i="2" s="1" a="1"/>
  <c r="K278" i="2" s="1"/>
  <c r="H279" i="2"/>
  <c r="K279" i="2" s="1" a="1"/>
  <c r="K279" i="2" s="1"/>
  <c r="H280" i="2"/>
  <c r="K280" i="2" s="1" a="1"/>
  <c r="K280" i="2" s="1"/>
  <c r="H281" i="2"/>
  <c r="K281" i="2" s="1" a="1"/>
  <c r="K281" i="2" s="1"/>
  <c r="H282" i="2"/>
  <c r="K282" i="2" s="1" a="1"/>
  <c r="K282" i="2" s="1"/>
  <c r="H283" i="2"/>
  <c r="K283" i="2" s="1" a="1"/>
  <c r="K283" i="2" s="1"/>
  <c r="H284" i="2"/>
  <c r="K284" i="2" s="1" a="1"/>
  <c r="K284" i="2" s="1"/>
  <c r="H285" i="2"/>
  <c r="K285" i="2" s="1" a="1"/>
  <c r="K285" i="2" s="1"/>
  <c r="H286" i="2"/>
  <c r="K286" i="2" s="1" a="1"/>
  <c r="K286" i="2" s="1"/>
  <c r="H287" i="2"/>
  <c r="K287" i="2" s="1" a="1"/>
  <c r="K287" i="2" s="1"/>
  <c r="H288" i="2"/>
  <c r="K288" i="2" s="1" a="1"/>
  <c r="K288" i="2" s="1"/>
  <c r="H289" i="2"/>
  <c r="K289" i="2" s="1" a="1"/>
  <c r="K289" i="2" s="1"/>
  <c r="H290" i="2"/>
  <c r="K290" i="2" s="1" a="1"/>
  <c r="K290" i="2" s="1"/>
  <c r="H291" i="2"/>
  <c r="K291" i="2" s="1" a="1"/>
  <c r="K291" i="2" s="1"/>
  <c r="H292" i="2"/>
  <c r="K292" i="2" s="1" a="1"/>
  <c r="K292" i="2" s="1"/>
  <c r="H293" i="2"/>
  <c r="K293" i="2" s="1" a="1"/>
  <c r="K293" i="2" s="1"/>
  <c r="H294" i="2"/>
  <c r="K294" i="2" s="1" a="1"/>
  <c r="K294" i="2" s="1"/>
  <c r="H295" i="2"/>
  <c r="K295" i="2" s="1" a="1"/>
  <c r="K295" i="2" s="1"/>
  <c r="H296" i="2"/>
  <c r="K296" i="2" s="1" a="1"/>
  <c r="K296" i="2" s="1"/>
  <c r="H297" i="2"/>
  <c r="K297" i="2" s="1" a="1"/>
  <c r="K297" i="2" s="1"/>
  <c r="H298" i="2"/>
  <c r="K298" i="2" s="1" a="1"/>
  <c r="K298" i="2" s="1"/>
  <c r="H299" i="2"/>
  <c r="K299" i="2" s="1" a="1"/>
  <c r="K299" i="2" s="1"/>
  <c r="H300" i="2"/>
  <c r="K300" i="2" s="1" a="1"/>
  <c r="K300" i="2" s="1"/>
  <c r="H301" i="2"/>
  <c r="K301" i="2" s="1" a="1"/>
  <c r="K301" i="2" s="1"/>
  <c r="H302" i="2"/>
  <c r="K302" i="2" s="1" a="1"/>
  <c r="K302" i="2" s="1"/>
  <c r="H303" i="2"/>
  <c r="K303" i="2" s="1" a="1"/>
  <c r="K303" i="2" s="1"/>
  <c r="H304" i="2"/>
  <c r="K304" i="2" s="1" a="1"/>
  <c r="K304" i="2" s="1"/>
  <c r="H305" i="2"/>
  <c r="K305" i="2" s="1" a="1"/>
  <c r="K305" i="2" s="1"/>
  <c r="H306" i="2"/>
  <c r="K306" i="2" s="1" a="1"/>
  <c r="K306" i="2" s="1"/>
  <c r="H307" i="2"/>
  <c r="K307" i="2" s="1" a="1"/>
  <c r="K307" i="2" s="1"/>
  <c r="H308" i="2"/>
  <c r="K308" i="2" s="1" a="1"/>
  <c r="K308" i="2" s="1"/>
  <c r="H309" i="2"/>
  <c r="K309" i="2" s="1" a="1"/>
  <c r="K309" i="2" s="1"/>
  <c r="H310" i="2"/>
  <c r="K310" i="2" s="1" a="1"/>
  <c r="K310" i="2" s="1"/>
  <c r="H311" i="2"/>
  <c r="K311" i="2" s="1" a="1"/>
  <c r="K311" i="2" s="1"/>
  <c r="H312" i="2"/>
  <c r="K312" i="2" s="1" a="1"/>
  <c r="K312" i="2" s="1"/>
  <c r="H313" i="2"/>
  <c r="K313" i="2" s="1" a="1"/>
  <c r="K313" i="2" s="1"/>
  <c r="H314" i="2"/>
  <c r="K314" i="2" s="1" a="1"/>
  <c r="K314" i="2" s="1"/>
  <c r="H315" i="2"/>
  <c r="K315" i="2" s="1" a="1"/>
  <c r="K315" i="2" s="1"/>
  <c r="H316" i="2"/>
  <c r="K316" i="2" s="1" a="1"/>
  <c r="K316" i="2" s="1"/>
  <c r="H317" i="2"/>
  <c r="K317" i="2" s="1" a="1"/>
  <c r="K317" i="2" s="1"/>
  <c r="H318" i="2"/>
  <c r="K318" i="2" s="1" a="1"/>
  <c r="K318" i="2" s="1"/>
  <c r="H319" i="2"/>
  <c r="K319" i="2" s="1" a="1"/>
  <c r="K319" i="2" s="1"/>
  <c r="H320" i="2"/>
  <c r="K320" i="2" s="1" a="1"/>
  <c r="K320" i="2" s="1"/>
  <c r="H321" i="2"/>
  <c r="K321" i="2" s="1" a="1"/>
  <c r="K321" i="2" s="1"/>
  <c r="H322" i="2"/>
  <c r="K322" i="2" s="1" a="1"/>
  <c r="K322" i="2" s="1"/>
  <c r="H323" i="2"/>
  <c r="K323" i="2" s="1" a="1"/>
  <c r="K323" i="2" s="1"/>
  <c r="H324" i="2"/>
  <c r="K324" i="2" s="1" a="1"/>
  <c r="K324" i="2" s="1"/>
  <c r="H325" i="2"/>
  <c r="K325" i="2" s="1" a="1"/>
  <c r="K325" i="2" s="1"/>
  <c r="H326" i="2"/>
  <c r="K326" i="2" s="1" a="1"/>
  <c r="K326" i="2" s="1"/>
  <c r="H327" i="2"/>
  <c r="K327" i="2" s="1" a="1"/>
  <c r="K327" i="2" s="1"/>
  <c r="H328" i="2"/>
  <c r="K328" i="2" s="1" a="1"/>
  <c r="K328" i="2" s="1"/>
  <c r="H329" i="2"/>
  <c r="K329" i="2" s="1" a="1"/>
  <c r="K329" i="2" s="1"/>
  <c r="H330" i="2"/>
  <c r="K330" i="2" s="1" a="1"/>
  <c r="K330" i="2" s="1"/>
  <c r="H331" i="2"/>
  <c r="K331" i="2" s="1" a="1"/>
  <c r="K331" i="2" s="1"/>
  <c r="H332" i="2"/>
  <c r="K332" i="2" s="1" a="1"/>
  <c r="K332" i="2" s="1"/>
  <c r="H333" i="2"/>
  <c r="K333" i="2" s="1" a="1"/>
  <c r="K333" i="2" s="1"/>
  <c r="H334" i="2"/>
  <c r="K334" i="2" s="1" a="1"/>
  <c r="K334" i="2" s="1"/>
  <c r="H335" i="2"/>
  <c r="K335" i="2" s="1" a="1"/>
  <c r="K335" i="2" s="1"/>
  <c r="H336" i="2"/>
  <c r="K336" i="2" s="1" a="1"/>
  <c r="K336" i="2" s="1"/>
  <c r="H337" i="2"/>
  <c r="K337" i="2" s="1" a="1"/>
  <c r="K337" i="2" s="1"/>
  <c r="H338" i="2"/>
  <c r="K338" i="2" s="1" a="1"/>
  <c r="K338" i="2" s="1"/>
  <c r="H339" i="2"/>
  <c r="K339" i="2" s="1" a="1"/>
  <c r="K339" i="2" s="1"/>
  <c r="H340" i="2"/>
  <c r="K340" i="2" s="1" a="1"/>
  <c r="K340" i="2" s="1"/>
  <c r="H341" i="2"/>
  <c r="K341" i="2" s="1" a="1"/>
  <c r="K341" i="2" s="1"/>
  <c r="H342" i="2"/>
  <c r="K342" i="2" s="1" a="1"/>
  <c r="K342" i="2" s="1"/>
  <c r="H343" i="2"/>
  <c r="K343" i="2" s="1" a="1"/>
  <c r="K343" i="2" s="1"/>
  <c r="H344" i="2"/>
  <c r="K344" i="2" s="1" a="1"/>
  <c r="K344" i="2" s="1"/>
  <c r="H345" i="2"/>
  <c r="K345" i="2" s="1" a="1"/>
  <c r="K345" i="2" s="1"/>
  <c r="H346" i="2"/>
  <c r="K346" i="2" s="1" a="1"/>
  <c r="K346" i="2" s="1"/>
  <c r="H347" i="2"/>
  <c r="K347" i="2" s="1" a="1"/>
  <c r="K347" i="2" s="1"/>
  <c r="H348" i="2"/>
  <c r="K348" i="2" s="1" a="1"/>
  <c r="K348" i="2" s="1"/>
  <c r="H349" i="2"/>
  <c r="K349" i="2" s="1" a="1"/>
  <c r="K349" i="2" s="1"/>
  <c r="H350" i="2"/>
  <c r="K350" i="2" s="1" a="1"/>
  <c r="K350" i="2" s="1"/>
  <c r="H351" i="2"/>
  <c r="K351" i="2" s="1" a="1"/>
  <c r="K351" i="2" s="1"/>
  <c r="H352" i="2"/>
  <c r="K352" i="2" s="1" a="1"/>
  <c r="K352" i="2" s="1"/>
  <c r="H353" i="2"/>
  <c r="K353" i="2" s="1" a="1"/>
  <c r="K353" i="2" s="1"/>
  <c r="H354" i="2"/>
  <c r="K354" i="2" s="1" a="1"/>
  <c r="K354" i="2" s="1"/>
  <c r="H355" i="2"/>
  <c r="K355" i="2" s="1" a="1"/>
  <c r="K355" i="2" s="1"/>
  <c r="H356" i="2"/>
  <c r="K356" i="2" s="1" a="1"/>
  <c r="K356" i="2" s="1"/>
  <c r="H357" i="2"/>
  <c r="K357" i="2" s="1" a="1"/>
  <c r="K357" i="2" s="1"/>
  <c r="H358" i="2"/>
  <c r="K358" i="2" s="1" a="1"/>
  <c r="K358" i="2" s="1"/>
  <c r="H359" i="2"/>
  <c r="K359" i="2" s="1" a="1"/>
  <c r="K359" i="2" s="1"/>
  <c r="H360" i="2"/>
  <c r="K360" i="2" s="1" a="1"/>
  <c r="K360" i="2" s="1"/>
  <c r="H361" i="2"/>
  <c r="K361" i="2" s="1" a="1"/>
  <c r="K361" i="2" s="1"/>
  <c r="H362" i="2"/>
  <c r="K362" i="2" s="1" a="1"/>
  <c r="K362" i="2" s="1"/>
  <c r="H363" i="2"/>
  <c r="K363" i="2" s="1" a="1"/>
  <c r="K363" i="2" s="1"/>
  <c r="H364" i="2"/>
  <c r="K364" i="2" s="1" a="1"/>
  <c r="K364" i="2" s="1"/>
  <c r="H365" i="2"/>
  <c r="K365" i="2" s="1" a="1"/>
  <c r="K365" i="2" s="1"/>
  <c r="H366" i="2"/>
  <c r="K366" i="2" s="1" a="1"/>
  <c r="K366" i="2" s="1"/>
  <c r="H367" i="2"/>
  <c r="K367" i="2" s="1" a="1"/>
  <c r="K367" i="2" s="1"/>
  <c r="H368" i="2"/>
  <c r="K368" i="2" s="1" a="1"/>
  <c r="K368" i="2" s="1"/>
  <c r="H369" i="2"/>
  <c r="K369" i="2" s="1" a="1"/>
  <c r="K369" i="2" s="1"/>
  <c r="H370" i="2"/>
  <c r="K370" i="2" s="1" a="1"/>
  <c r="K370" i="2" s="1"/>
  <c r="H371" i="2"/>
  <c r="K371" i="2" s="1" a="1"/>
  <c r="K371" i="2" s="1"/>
  <c r="H372" i="2"/>
  <c r="K372" i="2" s="1" a="1"/>
  <c r="K372" i="2" s="1"/>
  <c r="H373" i="2"/>
  <c r="K373" i="2" s="1" a="1"/>
  <c r="K373" i="2" s="1"/>
  <c r="H374" i="2"/>
  <c r="K374" i="2" s="1" a="1"/>
  <c r="K374" i="2" s="1"/>
  <c r="H375" i="2"/>
  <c r="K375" i="2" s="1" a="1"/>
  <c r="K375" i="2" s="1"/>
  <c r="H376" i="2"/>
  <c r="K376" i="2" s="1" a="1"/>
  <c r="K376" i="2" s="1"/>
  <c r="H377" i="2"/>
  <c r="K377" i="2" s="1" a="1"/>
  <c r="K377" i="2" s="1"/>
  <c r="H378" i="2"/>
  <c r="K378" i="2" s="1" a="1"/>
  <c r="K378" i="2" s="1"/>
  <c r="H379" i="2"/>
  <c r="K379" i="2" s="1" a="1"/>
  <c r="K379" i="2" s="1"/>
  <c r="H380" i="2"/>
  <c r="K380" i="2" s="1" a="1"/>
  <c r="K380" i="2" s="1"/>
  <c r="H381" i="2"/>
  <c r="K381" i="2" s="1" a="1"/>
  <c r="K381" i="2" s="1"/>
  <c r="H382" i="2"/>
  <c r="K382" i="2" s="1" a="1"/>
  <c r="K382" i="2" s="1"/>
  <c r="H383" i="2"/>
  <c r="K383" i="2" s="1" a="1"/>
  <c r="K383" i="2" s="1"/>
  <c r="H384" i="2"/>
  <c r="K384" i="2" s="1" a="1"/>
  <c r="K384" i="2" s="1"/>
  <c r="H385" i="2"/>
  <c r="K385" i="2" s="1" a="1"/>
  <c r="K385" i="2" s="1"/>
  <c r="H386" i="2"/>
  <c r="K386" i="2" s="1" a="1"/>
  <c r="K386" i="2" s="1"/>
  <c r="H387" i="2"/>
  <c r="K387" i="2" s="1" a="1"/>
  <c r="K387" i="2" s="1"/>
  <c r="H388" i="2"/>
  <c r="K388" i="2" s="1" a="1"/>
  <c r="K388" i="2" s="1"/>
  <c r="H389" i="2"/>
  <c r="K389" i="2" s="1" a="1"/>
  <c r="K389" i="2" s="1"/>
  <c r="H390" i="2"/>
  <c r="K390" i="2" s="1" a="1"/>
  <c r="K390" i="2" s="1"/>
  <c r="H391" i="2"/>
  <c r="K391" i="2" s="1" a="1"/>
  <c r="K391" i="2" s="1"/>
  <c r="H392" i="2"/>
  <c r="K392" i="2" s="1" a="1"/>
  <c r="K392" i="2" s="1"/>
  <c r="H393" i="2"/>
  <c r="K393" i="2" s="1" a="1"/>
  <c r="K393" i="2" s="1"/>
  <c r="H394" i="2"/>
  <c r="K394" i="2" s="1" a="1"/>
  <c r="K394" i="2" s="1"/>
  <c r="H395" i="2"/>
  <c r="K395" i="2" s="1" a="1"/>
  <c r="K395" i="2" s="1"/>
  <c r="H396" i="2"/>
  <c r="K396" i="2" s="1" a="1"/>
  <c r="K396" i="2" s="1"/>
  <c r="H397" i="2"/>
  <c r="K397" i="2" s="1" a="1"/>
  <c r="K397" i="2" s="1"/>
  <c r="H398" i="2"/>
  <c r="K398" i="2" s="1" a="1"/>
  <c r="K398" i="2" s="1"/>
  <c r="H399" i="2"/>
  <c r="K399" i="2" s="1" a="1"/>
  <c r="K399" i="2" s="1"/>
  <c r="H400" i="2"/>
  <c r="K400" i="2" s="1" a="1"/>
  <c r="K400" i="2" s="1"/>
  <c r="H401" i="2"/>
  <c r="K401" i="2" s="1" a="1"/>
  <c r="K401" i="2" s="1"/>
  <c r="H402" i="2"/>
  <c r="K402" i="2" s="1" a="1"/>
  <c r="K402" i="2" s="1"/>
  <c r="H403" i="2"/>
  <c r="K403" i="2" s="1" a="1"/>
  <c r="K403" i="2" s="1"/>
  <c r="H404" i="2"/>
  <c r="K404" i="2" s="1" a="1"/>
  <c r="K404" i="2" s="1"/>
  <c r="H405" i="2"/>
  <c r="K405" i="2" s="1" a="1"/>
  <c r="K405" i="2" s="1"/>
  <c r="H406" i="2"/>
  <c r="K406" i="2" s="1" a="1"/>
  <c r="K406" i="2" s="1"/>
  <c r="H407" i="2"/>
  <c r="K407" i="2" s="1" a="1"/>
  <c r="K407" i="2" s="1"/>
  <c r="H408" i="2"/>
  <c r="K408" i="2" s="1" a="1"/>
  <c r="K408" i="2" s="1"/>
  <c r="H409" i="2"/>
  <c r="K409" i="2" s="1" a="1"/>
  <c r="K409" i="2" s="1"/>
  <c r="H410" i="2"/>
  <c r="K410" i="2" s="1" a="1"/>
  <c r="K410" i="2" s="1"/>
  <c r="H411" i="2"/>
  <c r="K411" i="2" s="1" a="1"/>
  <c r="K411" i="2" s="1"/>
  <c r="H412" i="2"/>
  <c r="K412" i="2" s="1" a="1"/>
  <c r="K412" i="2" s="1"/>
  <c r="H413" i="2"/>
  <c r="K413" i="2" s="1" a="1"/>
  <c r="K413" i="2" s="1"/>
  <c r="H414" i="2"/>
  <c r="K414" i="2" s="1" a="1"/>
  <c r="K414" i="2" s="1"/>
  <c r="H415" i="2"/>
  <c r="K415" i="2" s="1" a="1"/>
  <c r="K415" i="2" s="1"/>
  <c r="H416" i="2"/>
  <c r="K416" i="2" s="1" a="1"/>
  <c r="K416" i="2" s="1"/>
  <c r="H417" i="2"/>
  <c r="K417" i="2" s="1" a="1"/>
  <c r="K417" i="2" s="1"/>
  <c r="H418" i="2"/>
  <c r="K418" i="2" s="1" a="1"/>
  <c r="K418" i="2" s="1"/>
  <c r="H419" i="2"/>
  <c r="K419" i="2" s="1" a="1"/>
  <c r="K419" i="2" s="1"/>
  <c r="H420" i="2"/>
  <c r="K420" i="2" s="1" a="1"/>
  <c r="K420" i="2" s="1"/>
  <c r="H421" i="2"/>
  <c r="K421" i="2" s="1" a="1"/>
  <c r="K421" i="2" s="1"/>
  <c r="H422" i="2"/>
  <c r="K422" i="2" s="1" a="1"/>
  <c r="K422" i="2" s="1"/>
  <c r="H423" i="2"/>
  <c r="K423" i="2" s="1" a="1"/>
  <c r="K423" i="2" s="1"/>
  <c r="H424" i="2"/>
  <c r="K424" i="2" s="1" a="1"/>
  <c r="K424" i="2" s="1"/>
  <c r="H425" i="2"/>
  <c r="K425" i="2" s="1" a="1"/>
  <c r="K425" i="2" s="1"/>
  <c r="H426" i="2"/>
  <c r="K426" i="2" s="1" a="1"/>
  <c r="K426" i="2" s="1"/>
  <c r="H427" i="2"/>
  <c r="K427" i="2" s="1" a="1"/>
  <c r="K427" i="2" s="1"/>
  <c r="H428" i="2"/>
  <c r="K428" i="2" s="1" a="1"/>
  <c r="K428" i="2" s="1"/>
  <c r="H429" i="2"/>
  <c r="K429" i="2" s="1" a="1"/>
  <c r="K429" i="2" s="1"/>
  <c r="H430" i="2"/>
  <c r="K430" i="2" s="1" a="1"/>
  <c r="K430" i="2" s="1"/>
  <c r="H431" i="2"/>
  <c r="K431" i="2" s="1" a="1"/>
  <c r="K431" i="2" s="1"/>
  <c r="H432" i="2"/>
  <c r="K432" i="2" s="1" a="1"/>
  <c r="K432" i="2" s="1"/>
  <c r="H433" i="2"/>
  <c r="K433" i="2" s="1" a="1"/>
  <c r="K433" i="2" s="1"/>
  <c r="H434" i="2"/>
  <c r="K434" i="2" s="1" a="1"/>
  <c r="K434" i="2" s="1"/>
  <c r="H435" i="2"/>
  <c r="K435" i="2" s="1" a="1"/>
  <c r="K435" i="2" s="1"/>
  <c r="H436" i="2"/>
  <c r="K436" i="2" s="1" a="1"/>
  <c r="K436" i="2" s="1"/>
  <c r="H437" i="2"/>
  <c r="K437" i="2" s="1" a="1"/>
  <c r="K437" i="2" s="1"/>
  <c r="H438" i="2"/>
  <c r="K438" i="2" s="1" a="1"/>
  <c r="K438" i="2" s="1"/>
  <c r="H439" i="2"/>
  <c r="K439" i="2" s="1" a="1"/>
  <c r="K439" i="2" s="1"/>
  <c r="H440" i="2"/>
  <c r="K440" i="2" s="1" a="1"/>
  <c r="K440" i="2" s="1"/>
  <c r="H441" i="2"/>
  <c r="K441" i="2" s="1" a="1"/>
  <c r="K441" i="2" s="1"/>
  <c r="H442" i="2"/>
  <c r="K442" i="2" s="1" a="1"/>
  <c r="K442" i="2" s="1"/>
  <c r="H443" i="2"/>
  <c r="K443" i="2" s="1" a="1"/>
  <c r="K443" i="2" s="1"/>
  <c r="H444" i="2"/>
  <c r="K444" i="2" s="1" a="1"/>
  <c r="K444" i="2" s="1"/>
  <c r="H445" i="2"/>
  <c r="K445" i="2" s="1" a="1"/>
  <c r="K445" i="2" s="1"/>
  <c r="H446" i="2"/>
  <c r="K446" i="2" s="1" a="1"/>
  <c r="K446" i="2" s="1"/>
  <c r="H447" i="2"/>
  <c r="K447" i="2" s="1" a="1"/>
  <c r="K447" i="2" s="1"/>
  <c r="H448" i="2"/>
  <c r="K448" i="2" s="1" a="1"/>
  <c r="K448" i="2" s="1"/>
  <c r="H449" i="2"/>
  <c r="K449" i="2" s="1" a="1"/>
  <c r="K449" i="2" s="1"/>
  <c r="H450" i="2"/>
  <c r="K450" i="2" s="1" a="1"/>
  <c r="K450" i="2" s="1"/>
  <c r="H451" i="2"/>
  <c r="K451" i="2" s="1" a="1"/>
  <c r="K451" i="2" s="1"/>
  <c r="H452" i="2"/>
  <c r="K452" i="2" s="1" a="1"/>
  <c r="K452" i="2" s="1"/>
  <c r="H453" i="2"/>
  <c r="K453" i="2" s="1" a="1"/>
  <c r="K453" i="2" s="1"/>
  <c r="H454" i="2"/>
  <c r="K454" i="2" s="1" a="1"/>
  <c r="K454" i="2" s="1"/>
  <c r="H455" i="2"/>
  <c r="K455" i="2" s="1" a="1"/>
  <c r="K455" i="2" s="1"/>
  <c r="H456" i="2"/>
  <c r="K456" i="2" s="1" a="1"/>
  <c r="K456" i="2" s="1"/>
  <c r="H457" i="2"/>
  <c r="K457" i="2" s="1" a="1"/>
  <c r="K457" i="2" s="1"/>
  <c r="H458" i="2"/>
  <c r="K458" i="2" s="1" a="1"/>
  <c r="K458" i="2" s="1"/>
  <c r="H459" i="2"/>
  <c r="K459" i="2" s="1" a="1"/>
  <c r="K459" i="2" s="1"/>
  <c r="H460" i="2"/>
  <c r="K460" i="2" s="1" a="1"/>
  <c r="K460" i="2" s="1"/>
  <c r="H461" i="2"/>
  <c r="K461" i="2" s="1" a="1"/>
  <c r="K461" i="2" s="1"/>
  <c r="H462" i="2"/>
  <c r="K462" i="2" s="1" a="1"/>
  <c r="K462" i="2" s="1"/>
  <c r="H463" i="2"/>
  <c r="K463" i="2" s="1" a="1"/>
  <c r="K463" i="2" s="1"/>
  <c r="H464" i="2"/>
  <c r="K464" i="2" s="1" a="1"/>
  <c r="K464" i="2" s="1"/>
  <c r="H465" i="2"/>
  <c r="K465" i="2" s="1" a="1"/>
  <c r="K465" i="2" s="1"/>
  <c r="H466" i="2"/>
  <c r="K466" i="2" s="1" a="1"/>
  <c r="K466" i="2" s="1"/>
  <c r="H467" i="2"/>
  <c r="K467" i="2" s="1" a="1"/>
  <c r="K467" i="2" s="1"/>
  <c r="H468" i="2"/>
  <c r="K468" i="2" s="1" a="1"/>
  <c r="K468" i="2" s="1"/>
  <c r="H469" i="2"/>
  <c r="K469" i="2" s="1" a="1"/>
  <c r="K469" i="2" s="1"/>
  <c r="H470" i="2"/>
  <c r="K470" i="2" s="1" a="1"/>
  <c r="K470" i="2" s="1"/>
  <c r="H471" i="2"/>
  <c r="K471" i="2" s="1" a="1"/>
  <c r="K471" i="2" s="1"/>
  <c r="H472" i="2"/>
  <c r="K472" i="2" s="1" a="1"/>
  <c r="K472" i="2" s="1"/>
  <c r="H473" i="2"/>
  <c r="K473" i="2" s="1" a="1"/>
  <c r="K473" i="2" s="1"/>
  <c r="H474" i="2"/>
  <c r="K474" i="2" s="1" a="1"/>
  <c r="K474" i="2" s="1"/>
  <c r="H475" i="2"/>
  <c r="K475" i="2" s="1" a="1"/>
  <c r="K475" i="2" s="1"/>
  <c r="H476" i="2"/>
  <c r="K476" i="2" s="1" a="1"/>
  <c r="K476" i="2" s="1"/>
  <c r="H477" i="2"/>
  <c r="K477" i="2" s="1" a="1"/>
  <c r="K477" i="2" s="1"/>
  <c r="H478" i="2"/>
  <c r="K478" i="2" s="1" a="1"/>
  <c r="K478" i="2" s="1"/>
  <c r="H479" i="2"/>
  <c r="K479" i="2" s="1" a="1"/>
  <c r="K479" i="2" s="1"/>
  <c r="H480" i="2"/>
  <c r="K480" i="2" s="1" a="1"/>
  <c r="K480" i="2" s="1"/>
  <c r="H481" i="2"/>
  <c r="K481" i="2" s="1" a="1"/>
  <c r="K481" i="2" s="1"/>
  <c r="H482" i="2"/>
  <c r="K482" i="2" s="1" a="1"/>
  <c r="K482" i="2" s="1"/>
  <c r="H483" i="2"/>
  <c r="K483" i="2" s="1" a="1"/>
  <c r="K483" i="2" s="1"/>
  <c r="H484" i="2"/>
  <c r="K484" i="2" s="1" a="1"/>
  <c r="K484" i="2" s="1"/>
  <c r="H485" i="2"/>
  <c r="K485" i="2" s="1" a="1"/>
  <c r="K485" i="2" s="1"/>
  <c r="H486" i="2"/>
  <c r="K486" i="2" s="1" a="1"/>
  <c r="K486" i="2" s="1"/>
  <c r="H487" i="2"/>
  <c r="K487" i="2" s="1" a="1"/>
  <c r="K487" i="2" s="1"/>
  <c r="H488" i="2"/>
  <c r="K488" i="2" s="1" a="1"/>
  <c r="K488" i="2" s="1"/>
  <c r="H489" i="2"/>
  <c r="K489" i="2" s="1" a="1"/>
  <c r="K489" i="2" s="1"/>
  <c r="H490" i="2"/>
  <c r="K490" i="2" s="1" a="1"/>
  <c r="K490" i="2" s="1"/>
  <c r="H491" i="2"/>
  <c r="K491" i="2" s="1" a="1"/>
  <c r="K491" i="2" s="1"/>
  <c r="H492" i="2"/>
  <c r="K492" i="2" s="1" a="1"/>
  <c r="K492" i="2" s="1"/>
  <c r="H493" i="2"/>
  <c r="K493" i="2" s="1" a="1"/>
  <c r="K493" i="2" s="1"/>
  <c r="H494" i="2"/>
  <c r="K494" i="2" s="1" a="1"/>
  <c r="K494" i="2" s="1"/>
  <c r="H495" i="2"/>
  <c r="K495" i="2" s="1" a="1"/>
  <c r="K495" i="2" s="1"/>
  <c r="H496" i="2"/>
  <c r="K496" i="2" s="1" a="1"/>
  <c r="K496" i="2" s="1"/>
  <c r="H497" i="2"/>
  <c r="K497" i="2" s="1" a="1"/>
  <c r="K497" i="2" s="1"/>
  <c r="H498" i="2"/>
  <c r="K498" i="2" s="1" a="1"/>
  <c r="K498" i="2" s="1"/>
  <c r="H499" i="2"/>
  <c r="K499" i="2" s="1" a="1"/>
  <c r="K499" i="2" s="1"/>
  <c r="H500" i="2"/>
  <c r="K500" i="2" s="1" a="1"/>
  <c r="K500" i="2" s="1"/>
  <c r="H501" i="2"/>
  <c r="K501" i="2" s="1" a="1"/>
  <c r="K501" i="2" s="1"/>
  <c r="H502" i="2"/>
  <c r="K502" i="2" s="1" a="1"/>
  <c r="K502" i="2" s="1"/>
  <c r="H503" i="2"/>
  <c r="K503" i="2" s="1" a="1"/>
  <c r="K503" i="2" s="1"/>
  <c r="H4" i="2"/>
  <c r="K4" i="2" s="1" a="1"/>
  <c r="K4" i="2" s="1"/>
  <c r="G5" i="2"/>
  <c r="J5" i="2" s="1" a="1"/>
  <c r="J5" i="2" s="1"/>
  <c r="G6" i="2"/>
  <c r="J6" i="2" s="1" a="1"/>
  <c r="J6" i="2" s="1"/>
  <c r="G7" i="2"/>
  <c r="J7" i="2" s="1" a="1"/>
  <c r="J7" i="2" s="1"/>
  <c r="G8" i="2"/>
  <c r="J8" i="2" s="1" a="1"/>
  <c r="J8" i="2" s="1"/>
  <c r="G9" i="2"/>
  <c r="J9" i="2" s="1" a="1"/>
  <c r="J9" i="2" s="1"/>
  <c r="G10" i="2"/>
  <c r="J10" i="2" s="1" a="1"/>
  <c r="J10" i="2" s="1"/>
  <c r="G11" i="2"/>
  <c r="J11" i="2" s="1" a="1"/>
  <c r="J11" i="2" s="1"/>
  <c r="G12" i="2"/>
  <c r="J12" i="2" s="1" a="1"/>
  <c r="J12" i="2" s="1"/>
  <c r="G13" i="2"/>
  <c r="J13" i="2" s="1" a="1"/>
  <c r="J13" i="2" s="1"/>
  <c r="G14" i="2"/>
  <c r="J14" i="2" s="1" a="1"/>
  <c r="J14" i="2" s="1"/>
  <c r="G15" i="2"/>
  <c r="J15" i="2" s="1" a="1"/>
  <c r="J15" i="2" s="1"/>
  <c r="G16" i="2"/>
  <c r="J16" i="2" s="1" a="1"/>
  <c r="J16" i="2" s="1"/>
  <c r="G17" i="2"/>
  <c r="J17" i="2" s="1" a="1"/>
  <c r="J17" i="2" s="1"/>
  <c r="G18" i="2"/>
  <c r="J18" i="2" s="1" a="1"/>
  <c r="J18" i="2" s="1"/>
  <c r="G19" i="2"/>
  <c r="J19" i="2" s="1" a="1"/>
  <c r="J19" i="2" s="1"/>
  <c r="G20" i="2"/>
  <c r="J20" i="2" s="1" a="1"/>
  <c r="J20" i="2" s="1"/>
  <c r="G21" i="2"/>
  <c r="J21" i="2" s="1" a="1"/>
  <c r="J21" i="2" s="1"/>
  <c r="G22" i="2"/>
  <c r="J22" i="2" s="1" a="1"/>
  <c r="J22" i="2" s="1"/>
  <c r="G23" i="2"/>
  <c r="J23" i="2" s="1" a="1"/>
  <c r="J23" i="2" s="1"/>
  <c r="G24" i="2"/>
  <c r="J24" i="2" s="1" a="1"/>
  <c r="J24" i="2" s="1"/>
  <c r="G25" i="2"/>
  <c r="J25" i="2" s="1" a="1"/>
  <c r="J25" i="2" s="1"/>
  <c r="G26" i="2"/>
  <c r="J26" i="2" s="1" a="1"/>
  <c r="J26" i="2" s="1"/>
  <c r="G27" i="2"/>
  <c r="J27" i="2" s="1" a="1"/>
  <c r="J27" i="2" s="1"/>
  <c r="G28" i="2"/>
  <c r="J28" i="2" s="1" a="1"/>
  <c r="J28" i="2" s="1"/>
  <c r="G29" i="2"/>
  <c r="J29" i="2" s="1" a="1"/>
  <c r="J29" i="2" s="1"/>
  <c r="G30" i="2"/>
  <c r="J30" i="2" s="1" a="1"/>
  <c r="J30" i="2" s="1"/>
  <c r="G31" i="2"/>
  <c r="J31" i="2" s="1" a="1"/>
  <c r="J31" i="2" s="1"/>
  <c r="G32" i="2"/>
  <c r="J32" i="2" s="1" a="1"/>
  <c r="J32" i="2" s="1"/>
  <c r="G33" i="2"/>
  <c r="J33" i="2" s="1" a="1"/>
  <c r="J33" i="2" s="1"/>
  <c r="G34" i="2"/>
  <c r="J34" i="2" s="1" a="1"/>
  <c r="J34" i="2" s="1"/>
  <c r="G35" i="2"/>
  <c r="J35" i="2" s="1" a="1"/>
  <c r="J35" i="2" s="1"/>
  <c r="G36" i="2"/>
  <c r="J36" i="2" s="1" a="1"/>
  <c r="J36" i="2" s="1"/>
  <c r="G37" i="2"/>
  <c r="J37" i="2" s="1" a="1"/>
  <c r="J37" i="2" s="1"/>
  <c r="G38" i="2"/>
  <c r="J38" i="2" s="1" a="1"/>
  <c r="J38" i="2" s="1"/>
  <c r="G39" i="2"/>
  <c r="J39" i="2" s="1" a="1"/>
  <c r="J39" i="2" s="1"/>
  <c r="G40" i="2"/>
  <c r="J40" i="2" s="1" a="1"/>
  <c r="J40" i="2" s="1"/>
  <c r="G41" i="2"/>
  <c r="J41" i="2" s="1" a="1"/>
  <c r="J41" i="2" s="1"/>
  <c r="G42" i="2"/>
  <c r="J42" i="2" s="1" a="1"/>
  <c r="J42" i="2" s="1"/>
  <c r="G43" i="2"/>
  <c r="J43" i="2" s="1" a="1"/>
  <c r="J43" i="2" s="1"/>
  <c r="G44" i="2"/>
  <c r="J44" i="2" s="1" a="1"/>
  <c r="J44" i="2" s="1"/>
  <c r="G45" i="2"/>
  <c r="J45" i="2" s="1" a="1"/>
  <c r="J45" i="2" s="1"/>
  <c r="G46" i="2"/>
  <c r="J46" i="2" s="1" a="1"/>
  <c r="J46" i="2" s="1"/>
  <c r="G47" i="2"/>
  <c r="J47" i="2" s="1" a="1"/>
  <c r="J47" i="2" s="1"/>
  <c r="G48" i="2"/>
  <c r="J48" i="2" s="1" a="1"/>
  <c r="J48" i="2" s="1"/>
  <c r="G49" i="2"/>
  <c r="J49" i="2" s="1" a="1"/>
  <c r="J49" i="2" s="1"/>
  <c r="G50" i="2"/>
  <c r="J50" i="2" s="1" a="1"/>
  <c r="J50" i="2" s="1"/>
  <c r="G51" i="2"/>
  <c r="J51" i="2" s="1" a="1"/>
  <c r="J51" i="2" s="1"/>
  <c r="G52" i="2"/>
  <c r="J52" i="2" s="1" a="1"/>
  <c r="J52" i="2" s="1"/>
  <c r="G53" i="2"/>
  <c r="J53" i="2" s="1" a="1"/>
  <c r="J53" i="2" s="1"/>
  <c r="G54" i="2"/>
  <c r="J54" i="2" s="1" a="1"/>
  <c r="J54" i="2" s="1"/>
  <c r="G55" i="2"/>
  <c r="J55" i="2" s="1" a="1"/>
  <c r="J55" i="2" s="1"/>
  <c r="G56" i="2"/>
  <c r="J56" i="2" s="1" a="1"/>
  <c r="J56" i="2" s="1"/>
  <c r="G57" i="2"/>
  <c r="J57" i="2" s="1" a="1"/>
  <c r="J57" i="2" s="1"/>
  <c r="G58" i="2"/>
  <c r="J58" i="2" s="1" a="1"/>
  <c r="J58" i="2" s="1"/>
  <c r="G59" i="2"/>
  <c r="J59" i="2" s="1" a="1"/>
  <c r="J59" i="2" s="1"/>
  <c r="G60" i="2"/>
  <c r="J60" i="2" s="1" a="1"/>
  <c r="J60" i="2" s="1"/>
  <c r="G61" i="2"/>
  <c r="J61" i="2" s="1" a="1"/>
  <c r="J61" i="2" s="1"/>
  <c r="G62" i="2"/>
  <c r="J62" i="2" s="1" a="1"/>
  <c r="J62" i="2" s="1"/>
  <c r="G63" i="2"/>
  <c r="J63" i="2" s="1" a="1"/>
  <c r="J63" i="2" s="1"/>
  <c r="G64" i="2"/>
  <c r="J64" i="2" s="1" a="1"/>
  <c r="J64" i="2" s="1"/>
  <c r="G65" i="2"/>
  <c r="J65" i="2" s="1" a="1"/>
  <c r="J65" i="2" s="1"/>
  <c r="G66" i="2"/>
  <c r="J66" i="2" s="1" a="1"/>
  <c r="J66" i="2" s="1"/>
  <c r="G67" i="2"/>
  <c r="J67" i="2" s="1" a="1"/>
  <c r="J67" i="2" s="1"/>
  <c r="G68" i="2"/>
  <c r="J68" i="2" s="1" a="1"/>
  <c r="J68" i="2" s="1"/>
  <c r="G69" i="2"/>
  <c r="J69" i="2" s="1" a="1"/>
  <c r="J69" i="2" s="1"/>
  <c r="G70" i="2"/>
  <c r="J70" i="2" s="1" a="1"/>
  <c r="J70" i="2" s="1"/>
  <c r="G71" i="2"/>
  <c r="J71" i="2" s="1" a="1"/>
  <c r="J71" i="2" s="1"/>
  <c r="G72" i="2"/>
  <c r="J72" i="2" s="1" a="1"/>
  <c r="J72" i="2" s="1"/>
  <c r="G73" i="2"/>
  <c r="J73" i="2" s="1" a="1"/>
  <c r="J73" i="2" s="1"/>
  <c r="G74" i="2"/>
  <c r="J74" i="2" s="1" a="1"/>
  <c r="J74" i="2" s="1"/>
  <c r="G75" i="2"/>
  <c r="J75" i="2" s="1" a="1"/>
  <c r="J75" i="2" s="1"/>
  <c r="G76" i="2"/>
  <c r="J76" i="2" s="1" a="1"/>
  <c r="J76" i="2" s="1"/>
  <c r="G77" i="2"/>
  <c r="J77" i="2" s="1" a="1"/>
  <c r="J77" i="2" s="1"/>
  <c r="G78" i="2"/>
  <c r="J78" i="2" s="1" a="1"/>
  <c r="J78" i="2" s="1"/>
  <c r="G79" i="2"/>
  <c r="J79" i="2" s="1" a="1"/>
  <c r="J79" i="2" s="1"/>
  <c r="G80" i="2"/>
  <c r="J80" i="2" s="1" a="1"/>
  <c r="J80" i="2" s="1"/>
  <c r="G81" i="2"/>
  <c r="J81" i="2" s="1" a="1"/>
  <c r="J81" i="2" s="1"/>
  <c r="G82" i="2"/>
  <c r="J82" i="2" s="1" a="1"/>
  <c r="J82" i="2" s="1"/>
  <c r="G83" i="2"/>
  <c r="J83" i="2" s="1" a="1"/>
  <c r="J83" i="2" s="1"/>
  <c r="G84" i="2"/>
  <c r="J84" i="2" s="1" a="1"/>
  <c r="J84" i="2" s="1"/>
  <c r="G85" i="2"/>
  <c r="J85" i="2" s="1" a="1"/>
  <c r="J85" i="2" s="1"/>
  <c r="G86" i="2"/>
  <c r="J86" i="2" s="1" a="1"/>
  <c r="J86" i="2" s="1"/>
  <c r="G87" i="2"/>
  <c r="J87" i="2" s="1" a="1"/>
  <c r="J87" i="2" s="1"/>
  <c r="G88" i="2"/>
  <c r="J88" i="2" s="1" a="1"/>
  <c r="J88" i="2" s="1"/>
  <c r="G89" i="2"/>
  <c r="J89" i="2" s="1" a="1"/>
  <c r="J89" i="2" s="1"/>
  <c r="G90" i="2"/>
  <c r="J90" i="2" s="1" a="1"/>
  <c r="J90" i="2" s="1"/>
  <c r="G91" i="2"/>
  <c r="J91" i="2" s="1" a="1"/>
  <c r="J91" i="2" s="1"/>
  <c r="G92" i="2"/>
  <c r="J92" i="2" s="1" a="1"/>
  <c r="J92" i="2" s="1"/>
  <c r="G93" i="2"/>
  <c r="J93" i="2" s="1" a="1"/>
  <c r="J93" i="2" s="1"/>
  <c r="G94" i="2"/>
  <c r="J94" i="2" s="1" a="1"/>
  <c r="J94" i="2" s="1"/>
  <c r="G95" i="2"/>
  <c r="J95" i="2" s="1" a="1"/>
  <c r="J95" i="2" s="1"/>
  <c r="G96" i="2"/>
  <c r="J96" i="2" s="1" a="1"/>
  <c r="J96" i="2" s="1"/>
  <c r="G97" i="2"/>
  <c r="J97" i="2" s="1" a="1"/>
  <c r="J97" i="2" s="1"/>
  <c r="G98" i="2"/>
  <c r="J98" i="2" s="1" a="1"/>
  <c r="J98" i="2" s="1"/>
  <c r="G99" i="2"/>
  <c r="J99" i="2" s="1" a="1"/>
  <c r="J99" i="2" s="1"/>
  <c r="G100" i="2"/>
  <c r="J100" i="2" s="1" a="1"/>
  <c r="J100" i="2" s="1"/>
  <c r="G101" i="2"/>
  <c r="J101" i="2" s="1" a="1"/>
  <c r="J101" i="2" s="1"/>
  <c r="G102" i="2"/>
  <c r="J102" i="2" s="1" a="1"/>
  <c r="J102" i="2" s="1"/>
  <c r="G103" i="2"/>
  <c r="J103" i="2" s="1" a="1"/>
  <c r="J103" i="2" s="1"/>
  <c r="G104" i="2"/>
  <c r="J104" i="2" s="1" a="1"/>
  <c r="J104" i="2" s="1"/>
  <c r="G105" i="2"/>
  <c r="J105" i="2" s="1" a="1"/>
  <c r="J105" i="2" s="1"/>
  <c r="G106" i="2"/>
  <c r="J106" i="2" s="1" a="1"/>
  <c r="J106" i="2" s="1"/>
  <c r="G107" i="2"/>
  <c r="J107" i="2" s="1" a="1"/>
  <c r="J107" i="2" s="1"/>
  <c r="G108" i="2"/>
  <c r="J108" i="2" s="1" a="1"/>
  <c r="J108" i="2" s="1"/>
  <c r="G109" i="2"/>
  <c r="J109" i="2" s="1" a="1"/>
  <c r="J109" i="2" s="1"/>
  <c r="G110" i="2"/>
  <c r="J110" i="2" s="1" a="1"/>
  <c r="J110" i="2" s="1"/>
  <c r="G111" i="2"/>
  <c r="J111" i="2" s="1" a="1"/>
  <c r="J111" i="2" s="1"/>
  <c r="G112" i="2"/>
  <c r="J112" i="2" s="1" a="1"/>
  <c r="J112" i="2" s="1"/>
  <c r="G113" i="2"/>
  <c r="J113" i="2" s="1" a="1"/>
  <c r="J113" i="2" s="1"/>
  <c r="G114" i="2"/>
  <c r="J114" i="2" s="1" a="1"/>
  <c r="J114" i="2" s="1"/>
  <c r="G115" i="2"/>
  <c r="J115" i="2" s="1" a="1"/>
  <c r="J115" i="2" s="1"/>
  <c r="G116" i="2"/>
  <c r="J116" i="2" s="1" a="1"/>
  <c r="J116" i="2" s="1"/>
  <c r="G117" i="2"/>
  <c r="J117" i="2" s="1" a="1"/>
  <c r="J117" i="2" s="1"/>
  <c r="G118" i="2"/>
  <c r="J118" i="2" s="1" a="1"/>
  <c r="J118" i="2" s="1"/>
  <c r="G119" i="2"/>
  <c r="J119" i="2" s="1" a="1"/>
  <c r="J119" i="2" s="1"/>
  <c r="G120" i="2"/>
  <c r="J120" i="2" s="1" a="1"/>
  <c r="J120" i="2" s="1"/>
  <c r="G121" i="2"/>
  <c r="J121" i="2" s="1" a="1"/>
  <c r="J121" i="2" s="1"/>
  <c r="G122" i="2"/>
  <c r="J122" i="2" s="1" a="1"/>
  <c r="J122" i="2" s="1"/>
  <c r="G123" i="2"/>
  <c r="J123" i="2" s="1" a="1"/>
  <c r="J123" i="2" s="1"/>
  <c r="G124" i="2"/>
  <c r="J124" i="2" s="1" a="1"/>
  <c r="J124" i="2" s="1"/>
  <c r="G125" i="2"/>
  <c r="J125" i="2" s="1" a="1"/>
  <c r="J125" i="2" s="1"/>
  <c r="G126" i="2"/>
  <c r="J126" i="2" s="1" a="1"/>
  <c r="J126" i="2" s="1"/>
  <c r="G127" i="2"/>
  <c r="J127" i="2" s="1" a="1"/>
  <c r="J127" i="2" s="1"/>
  <c r="G128" i="2"/>
  <c r="J128" i="2" s="1" a="1"/>
  <c r="J128" i="2" s="1"/>
  <c r="G129" i="2"/>
  <c r="J129" i="2" s="1" a="1"/>
  <c r="J129" i="2" s="1"/>
  <c r="G130" i="2"/>
  <c r="J130" i="2" s="1" a="1"/>
  <c r="J130" i="2" s="1"/>
  <c r="G131" i="2"/>
  <c r="J131" i="2" s="1" a="1"/>
  <c r="J131" i="2" s="1"/>
  <c r="G132" i="2"/>
  <c r="J132" i="2" s="1" a="1"/>
  <c r="J132" i="2" s="1"/>
  <c r="G133" i="2"/>
  <c r="J133" i="2" s="1" a="1"/>
  <c r="J133" i="2" s="1"/>
  <c r="G134" i="2"/>
  <c r="J134" i="2" s="1" a="1"/>
  <c r="J134" i="2" s="1"/>
  <c r="G135" i="2"/>
  <c r="J135" i="2" s="1" a="1"/>
  <c r="J135" i="2" s="1"/>
  <c r="G136" i="2"/>
  <c r="J136" i="2" s="1" a="1"/>
  <c r="J136" i="2" s="1"/>
  <c r="G137" i="2"/>
  <c r="J137" i="2" s="1" a="1"/>
  <c r="J137" i="2" s="1"/>
  <c r="G138" i="2"/>
  <c r="J138" i="2" s="1" a="1"/>
  <c r="J138" i="2" s="1"/>
  <c r="G139" i="2"/>
  <c r="J139" i="2" s="1" a="1"/>
  <c r="J139" i="2" s="1"/>
  <c r="G140" i="2"/>
  <c r="J140" i="2" s="1" a="1"/>
  <c r="J140" i="2" s="1"/>
  <c r="G141" i="2"/>
  <c r="J141" i="2" s="1" a="1"/>
  <c r="J141" i="2" s="1"/>
  <c r="G142" i="2"/>
  <c r="J142" i="2" s="1" a="1"/>
  <c r="J142" i="2" s="1"/>
  <c r="G143" i="2"/>
  <c r="J143" i="2" s="1" a="1"/>
  <c r="J143" i="2" s="1"/>
  <c r="G144" i="2"/>
  <c r="J144" i="2" s="1" a="1"/>
  <c r="J144" i="2" s="1"/>
  <c r="G145" i="2"/>
  <c r="J145" i="2" s="1" a="1"/>
  <c r="J145" i="2" s="1"/>
  <c r="G146" i="2"/>
  <c r="J146" i="2" s="1" a="1"/>
  <c r="J146" i="2" s="1"/>
  <c r="G147" i="2"/>
  <c r="J147" i="2" s="1" a="1"/>
  <c r="J147" i="2" s="1"/>
  <c r="G148" i="2"/>
  <c r="J148" i="2" s="1" a="1"/>
  <c r="J148" i="2" s="1"/>
  <c r="G149" i="2"/>
  <c r="J149" i="2" s="1" a="1"/>
  <c r="J149" i="2" s="1"/>
  <c r="G150" i="2"/>
  <c r="J150" i="2" s="1" a="1"/>
  <c r="J150" i="2" s="1"/>
  <c r="G151" i="2"/>
  <c r="J151" i="2" s="1" a="1"/>
  <c r="J151" i="2" s="1"/>
  <c r="G152" i="2"/>
  <c r="J152" i="2" s="1" a="1"/>
  <c r="J152" i="2" s="1"/>
  <c r="G153" i="2"/>
  <c r="J153" i="2" s="1" a="1"/>
  <c r="J153" i="2" s="1"/>
  <c r="G154" i="2"/>
  <c r="J154" i="2" s="1" a="1"/>
  <c r="J154" i="2" s="1"/>
  <c r="G155" i="2"/>
  <c r="J155" i="2" s="1" a="1"/>
  <c r="J155" i="2" s="1"/>
  <c r="G156" i="2"/>
  <c r="J156" i="2" s="1" a="1"/>
  <c r="J156" i="2" s="1"/>
  <c r="G157" i="2"/>
  <c r="J157" i="2" s="1" a="1"/>
  <c r="J157" i="2" s="1"/>
  <c r="G158" i="2"/>
  <c r="J158" i="2" s="1" a="1"/>
  <c r="J158" i="2" s="1"/>
  <c r="G159" i="2"/>
  <c r="J159" i="2" s="1" a="1"/>
  <c r="J159" i="2" s="1"/>
  <c r="G160" i="2"/>
  <c r="J160" i="2" s="1" a="1"/>
  <c r="J160" i="2" s="1"/>
  <c r="G161" i="2"/>
  <c r="J161" i="2" s="1" a="1"/>
  <c r="J161" i="2" s="1"/>
  <c r="G162" i="2"/>
  <c r="J162" i="2" s="1" a="1"/>
  <c r="J162" i="2" s="1"/>
  <c r="G163" i="2"/>
  <c r="J163" i="2" s="1" a="1"/>
  <c r="J163" i="2" s="1"/>
  <c r="G164" i="2"/>
  <c r="J164" i="2" s="1" a="1"/>
  <c r="J164" i="2" s="1"/>
  <c r="G165" i="2"/>
  <c r="J165" i="2" s="1" a="1"/>
  <c r="J165" i="2" s="1"/>
  <c r="G166" i="2"/>
  <c r="J166" i="2" s="1" a="1"/>
  <c r="J166" i="2" s="1"/>
  <c r="G167" i="2"/>
  <c r="J167" i="2" s="1" a="1"/>
  <c r="J167" i="2" s="1"/>
  <c r="G168" i="2"/>
  <c r="J168" i="2" s="1" a="1"/>
  <c r="J168" i="2" s="1"/>
  <c r="G169" i="2"/>
  <c r="J169" i="2" s="1" a="1"/>
  <c r="J169" i="2" s="1"/>
  <c r="G170" i="2"/>
  <c r="J170" i="2" s="1" a="1"/>
  <c r="J170" i="2" s="1"/>
  <c r="G171" i="2"/>
  <c r="J171" i="2" s="1" a="1"/>
  <c r="J171" i="2" s="1"/>
  <c r="G172" i="2"/>
  <c r="J172" i="2" s="1" a="1"/>
  <c r="J172" i="2" s="1"/>
  <c r="G173" i="2"/>
  <c r="J173" i="2" s="1" a="1"/>
  <c r="J173" i="2" s="1"/>
  <c r="G174" i="2"/>
  <c r="J174" i="2" s="1" a="1"/>
  <c r="J174" i="2" s="1"/>
  <c r="G175" i="2"/>
  <c r="J175" i="2" s="1" a="1"/>
  <c r="J175" i="2" s="1"/>
  <c r="G176" i="2"/>
  <c r="J176" i="2" s="1" a="1"/>
  <c r="J176" i="2" s="1"/>
  <c r="G177" i="2"/>
  <c r="J177" i="2" s="1" a="1"/>
  <c r="J177" i="2" s="1"/>
  <c r="G178" i="2"/>
  <c r="J178" i="2" s="1" a="1"/>
  <c r="J178" i="2" s="1"/>
  <c r="G179" i="2"/>
  <c r="J179" i="2" s="1" a="1"/>
  <c r="J179" i="2" s="1"/>
  <c r="G180" i="2"/>
  <c r="J180" i="2" s="1" a="1"/>
  <c r="J180" i="2" s="1"/>
  <c r="G181" i="2"/>
  <c r="J181" i="2" s="1" a="1"/>
  <c r="J181" i="2" s="1"/>
  <c r="G182" i="2"/>
  <c r="J182" i="2" s="1" a="1"/>
  <c r="J182" i="2" s="1"/>
  <c r="G183" i="2"/>
  <c r="J183" i="2" s="1" a="1"/>
  <c r="J183" i="2" s="1"/>
  <c r="G184" i="2"/>
  <c r="J184" i="2" s="1" a="1"/>
  <c r="J184" i="2" s="1"/>
  <c r="G185" i="2"/>
  <c r="J185" i="2" s="1" a="1"/>
  <c r="J185" i="2" s="1"/>
  <c r="G186" i="2"/>
  <c r="J186" i="2" s="1" a="1"/>
  <c r="J186" i="2" s="1"/>
  <c r="G187" i="2"/>
  <c r="J187" i="2" s="1" a="1"/>
  <c r="J187" i="2" s="1"/>
  <c r="G188" i="2"/>
  <c r="J188" i="2" s="1" a="1"/>
  <c r="J188" i="2" s="1"/>
  <c r="G189" i="2"/>
  <c r="J189" i="2" s="1" a="1"/>
  <c r="J189" i="2" s="1"/>
  <c r="G190" i="2"/>
  <c r="J190" i="2" s="1" a="1"/>
  <c r="J190" i="2" s="1"/>
  <c r="G191" i="2"/>
  <c r="J191" i="2" s="1" a="1"/>
  <c r="J191" i="2" s="1"/>
  <c r="G192" i="2"/>
  <c r="J192" i="2" s="1" a="1"/>
  <c r="J192" i="2" s="1"/>
  <c r="G193" i="2"/>
  <c r="J193" i="2" s="1" a="1"/>
  <c r="J193" i="2" s="1"/>
  <c r="G194" i="2"/>
  <c r="J194" i="2" s="1" a="1"/>
  <c r="J194" i="2" s="1"/>
  <c r="G195" i="2"/>
  <c r="J195" i="2" s="1" a="1"/>
  <c r="J195" i="2" s="1"/>
  <c r="G196" i="2"/>
  <c r="J196" i="2" s="1" a="1"/>
  <c r="J196" i="2" s="1"/>
  <c r="G197" i="2"/>
  <c r="J197" i="2" s="1" a="1"/>
  <c r="J197" i="2" s="1"/>
  <c r="G198" i="2"/>
  <c r="J198" i="2" s="1" a="1"/>
  <c r="J198" i="2" s="1"/>
  <c r="G199" i="2"/>
  <c r="J199" i="2" s="1" a="1"/>
  <c r="J199" i="2" s="1"/>
  <c r="G200" i="2"/>
  <c r="J200" i="2" s="1" a="1"/>
  <c r="J200" i="2" s="1"/>
  <c r="G201" i="2"/>
  <c r="J201" i="2" s="1" a="1"/>
  <c r="J201" i="2" s="1"/>
  <c r="G202" i="2"/>
  <c r="J202" i="2" s="1" a="1"/>
  <c r="J202" i="2" s="1"/>
  <c r="G203" i="2"/>
  <c r="J203" i="2" s="1" a="1"/>
  <c r="J203" i="2" s="1"/>
  <c r="G204" i="2"/>
  <c r="J204" i="2" s="1" a="1"/>
  <c r="J204" i="2" s="1"/>
  <c r="G205" i="2"/>
  <c r="J205" i="2" s="1" a="1"/>
  <c r="J205" i="2" s="1"/>
  <c r="G206" i="2"/>
  <c r="J206" i="2" s="1" a="1"/>
  <c r="J206" i="2" s="1"/>
  <c r="G207" i="2"/>
  <c r="J207" i="2" s="1" a="1"/>
  <c r="J207" i="2" s="1"/>
  <c r="G208" i="2"/>
  <c r="J208" i="2" s="1" a="1"/>
  <c r="J208" i="2" s="1"/>
  <c r="G209" i="2"/>
  <c r="J209" i="2" s="1" a="1"/>
  <c r="J209" i="2" s="1"/>
  <c r="G210" i="2"/>
  <c r="J210" i="2" s="1" a="1"/>
  <c r="J210" i="2" s="1"/>
  <c r="G211" i="2"/>
  <c r="J211" i="2" s="1" a="1"/>
  <c r="J211" i="2" s="1"/>
  <c r="G212" i="2"/>
  <c r="J212" i="2" s="1" a="1"/>
  <c r="J212" i="2" s="1"/>
  <c r="G213" i="2"/>
  <c r="J213" i="2" s="1" a="1"/>
  <c r="J213" i="2" s="1"/>
  <c r="G214" i="2"/>
  <c r="J214" i="2" s="1" a="1"/>
  <c r="J214" i="2" s="1"/>
  <c r="G215" i="2"/>
  <c r="J215" i="2" s="1" a="1"/>
  <c r="J215" i="2" s="1"/>
  <c r="G216" i="2"/>
  <c r="J216" i="2" s="1" a="1"/>
  <c r="J216" i="2" s="1"/>
  <c r="G217" i="2"/>
  <c r="J217" i="2" s="1" a="1"/>
  <c r="J217" i="2" s="1"/>
  <c r="G218" i="2"/>
  <c r="J218" i="2" s="1" a="1"/>
  <c r="J218" i="2" s="1"/>
  <c r="G219" i="2"/>
  <c r="J219" i="2" s="1" a="1"/>
  <c r="J219" i="2" s="1"/>
  <c r="G220" i="2"/>
  <c r="J220" i="2" s="1" a="1"/>
  <c r="J220" i="2" s="1"/>
  <c r="G221" i="2"/>
  <c r="J221" i="2" s="1" a="1"/>
  <c r="J221" i="2" s="1"/>
  <c r="G222" i="2"/>
  <c r="J222" i="2" s="1" a="1"/>
  <c r="J222" i="2" s="1"/>
  <c r="G223" i="2"/>
  <c r="J223" i="2" s="1" a="1"/>
  <c r="J223" i="2" s="1"/>
  <c r="G224" i="2"/>
  <c r="J224" i="2" s="1" a="1"/>
  <c r="J224" i="2" s="1"/>
  <c r="G225" i="2"/>
  <c r="J225" i="2" s="1" a="1"/>
  <c r="J225" i="2" s="1"/>
  <c r="G226" i="2"/>
  <c r="J226" i="2" s="1" a="1"/>
  <c r="J226" i="2" s="1"/>
  <c r="G227" i="2"/>
  <c r="J227" i="2" s="1" a="1"/>
  <c r="J227" i="2" s="1"/>
  <c r="G228" i="2"/>
  <c r="J228" i="2" s="1" a="1"/>
  <c r="J228" i="2" s="1"/>
  <c r="G229" i="2"/>
  <c r="J229" i="2" s="1" a="1"/>
  <c r="J229" i="2" s="1"/>
  <c r="G230" i="2"/>
  <c r="J230" i="2" s="1" a="1"/>
  <c r="J230" i="2" s="1"/>
  <c r="G231" i="2"/>
  <c r="J231" i="2" s="1" a="1"/>
  <c r="J231" i="2" s="1"/>
  <c r="G232" i="2"/>
  <c r="J232" i="2" s="1" a="1"/>
  <c r="J232" i="2" s="1"/>
  <c r="G233" i="2"/>
  <c r="J233" i="2" s="1" a="1"/>
  <c r="J233" i="2" s="1"/>
  <c r="G234" i="2"/>
  <c r="J234" i="2" s="1" a="1"/>
  <c r="J234" i="2" s="1"/>
  <c r="G235" i="2"/>
  <c r="J235" i="2" s="1" a="1"/>
  <c r="J235" i="2" s="1"/>
  <c r="G236" i="2"/>
  <c r="J236" i="2" s="1" a="1"/>
  <c r="J236" i="2" s="1"/>
  <c r="G237" i="2"/>
  <c r="J237" i="2" s="1" a="1"/>
  <c r="J237" i="2" s="1"/>
  <c r="G238" i="2"/>
  <c r="J238" i="2" s="1" a="1"/>
  <c r="J238" i="2" s="1"/>
  <c r="G239" i="2"/>
  <c r="J239" i="2" s="1" a="1"/>
  <c r="J239" i="2" s="1"/>
  <c r="G240" i="2"/>
  <c r="J240" i="2" s="1" a="1"/>
  <c r="J240" i="2" s="1"/>
  <c r="G241" i="2"/>
  <c r="J241" i="2" s="1" a="1"/>
  <c r="J241" i="2" s="1"/>
  <c r="G242" i="2"/>
  <c r="J242" i="2" s="1" a="1"/>
  <c r="J242" i="2" s="1"/>
  <c r="G243" i="2"/>
  <c r="J243" i="2" s="1" a="1"/>
  <c r="J243" i="2" s="1"/>
  <c r="G244" i="2"/>
  <c r="J244" i="2" s="1" a="1"/>
  <c r="J244" i="2" s="1"/>
  <c r="G245" i="2"/>
  <c r="J245" i="2" s="1" a="1"/>
  <c r="J245" i="2" s="1"/>
  <c r="G246" i="2"/>
  <c r="J246" i="2" s="1" a="1"/>
  <c r="J246" i="2" s="1"/>
  <c r="G247" i="2"/>
  <c r="J247" i="2" s="1" a="1"/>
  <c r="J247" i="2" s="1"/>
  <c r="G248" i="2"/>
  <c r="J248" i="2" s="1" a="1"/>
  <c r="J248" i="2" s="1"/>
  <c r="G249" i="2"/>
  <c r="J249" i="2" s="1" a="1"/>
  <c r="J249" i="2" s="1"/>
  <c r="G250" i="2"/>
  <c r="J250" i="2" s="1" a="1"/>
  <c r="J250" i="2" s="1"/>
  <c r="G251" i="2"/>
  <c r="J251" i="2" s="1" a="1"/>
  <c r="J251" i="2" s="1"/>
  <c r="G252" i="2"/>
  <c r="J252" i="2" s="1" a="1"/>
  <c r="J252" i="2" s="1"/>
  <c r="G253" i="2"/>
  <c r="J253" i="2" s="1" a="1"/>
  <c r="J253" i="2" s="1"/>
  <c r="G254" i="2"/>
  <c r="J254" i="2" s="1" a="1"/>
  <c r="J254" i="2" s="1"/>
  <c r="G255" i="2"/>
  <c r="J255" i="2" s="1" a="1"/>
  <c r="J255" i="2" s="1"/>
  <c r="G256" i="2"/>
  <c r="J256" i="2" s="1" a="1"/>
  <c r="J256" i="2" s="1"/>
  <c r="G257" i="2"/>
  <c r="J257" i="2" s="1" a="1"/>
  <c r="J257" i="2" s="1"/>
  <c r="G258" i="2"/>
  <c r="J258" i="2" s="1" a="1"/>
  <c r="J258" i="2" s="1"/>
  <c r="G259" i="2"/>
  <c r="J259" i="2" s="1" a="1"/>
  <c r="J259" i="2" s="1"/>
  <c r="G260" i="2"/>
  <c r="J260" i="2" s="1" a="1"/>
  <c r="J260" i="2" s="1"/>
  <c r="G261" i="2"/>
  <c r="J261" i="2" s="1" a="1"/>
  <c r="J261" i="2" s="1"/>
  <c r="G262" i="2"/>
  <c r="J262" i="2" s="1" a="1"/>
  <c r="J262" i="2" s="1"/>
  <c r="G263" i="2"/>
  <c r="J263" i="2" s="1" a="1"/>
  <c r="J263" i="2" s="1"/>
  <c r="G264" i="2"/>
  <c r="J264" i="2" s="1" a="1"/>
  <c r="J264" i="2" s="1"/>
  <c r="G265" i="2"/>
  <c r="J265" i="2" s="1" a="1"/>
  <c r="J265" i="2" s="1"/>
  <c r="G266" i="2"/>
  <c r="J266" i="2" s="1" a="1"/>
  <c r="J266" i="2" s="1"/>
  <c r="G267" i="2"/>
  <c r="J267" i="2" s="1" a="1"/>
  <c r="J267" i="2" s="1"/>
  <c r="G268" i="2"/>
  <c r="J268" i="2" s="1" a="1"/>
  <c r="J268" i="2" s="1"/>
  <c r="G269" i="2"/>
  <c r="J269" i="2" s="1" a="1"/>
  <c r="J269" i="2" s="1"/>
  <c r="G270" i="2"/>
  <c r="J270" i="2" s="1" a="1"/>
  <c r="J270" i="2" s="1"/>
  <c r="G271" i="2"/>
  <c r="J271" i="2" s="1" a="1"/>
  <c r="J271" i="2" s="1"/>
  <c r="G272" i="2"/>
  <c r="J272" i="2" s="1" a="1"/>
  <c r="J272" i="2" s="1"/>
  <c r="G273" i="2"/>
  <c r="J273" i="2" s="1" a="1"/>
  <c r="J273" i="2" s="1"/>
  <c r="G274" i="2"/>
  <c r="J274" i="2" s="1" a="1"/>
  <c r="J274" i="2" s="1"/>
  <c r="G275" i="2"/>
  <c r="J275" i="2" s="1" a="1"/>
  <c r="J275" i="2" s="1"/>
  <c r="G276" i="2"/>
  <c r="J276" i="2" s="1" a="1"/>
  <c r="J276" i="2" s="1"/>
  <c r="G277" i="2"/>
  <c r="J277" i="2" s="1" a="1"/>
  <c r="J277" i="2" s="1"/>
  <c r="G278" i="2"/>
  <c r="J278" i="2" s="1" a="1"/>
  <c r="J278" i="2" s="1"/>
  <c r="G279" i="2"/>
  <c r="J279" i="2" s="1" a="1"/>
  <c r="J279" i="2" s="1"/>
  <c r="G280" i="2"/>
  <c r="J280" i="2" s="1" a="1"/>
  <c r="J280" i="2" s="1"/>
  <c r="G281" i="2"/>
  <c r="J281" i="2" s="1" a="1"/>
  <c r="J281" i="2" s="1"/>
  <c r="G282" i="2"/>
  <c r="J282" i="2" s="1" a="1"/>
  <c r="J282" i="2" s="1"/>
  <c r="G283" i="2"/>
  <c r="J283" i="2" s="1" a="1"/>
  <c r="J283" i="2" s="1"/>
  <c r="G284" i="2"/>
  <c r="J284" i="2" s="1" a="1"/>
  <c r="J284" i="2" s="1"/>
  <c r="G285" i="2"/>
  <c r="J285" i="2" s="1" a="1"/>
  <c r="J285" i="2" s="1"/>
  <c r="G286" i="2"/>
  <c r="J286" i="2" s="1" a="1"/>
  <c r="J286" i="2" s="1"/>
  <c r="G287" i="2"/>
  <c r="J287" i="2" s="1" a="1"/>
  <c r="J287" i="2" s="1"/>
  <c r="G288" i="2"/>
  <c r="J288" i="2" s="1" a="1"/>
  <c r="J288" i="2" s="1"/>
  <c r="G289" i="2"/>
  <c r="J289" i="2" s="1" a="1"/>
  <c r="J289" i="2" s="1"/>
  <c r="G290" i="2"/>
  <c r="J290" i="2" s="1" a="1"/>
  <c r="J290" i="2" s="1"/>
  <c r="G291" i="2"/>
  <c r="J291" i="2" s="1" a="1"/>
  <c r="J291" i="2" s="1"/>
  <c r="G292" i="2"/>
  <c r="J292" i="2" s="1" a="1"/>
  <c r="J292" i="2" s="1"/>
  <c r="G293" i="2"/>
  <c r="J293" i="2" s="1" a="1"/>
  <c r="J293" i="2" s="1"/>
  <c r="G294" i="2"/>
  <c r="J294" i="2" s="1" a="1"/>
  <c r="J294" i="2" s="1"/>
  <c r="G295" i="2"/>
  <c r="J295" i="2" s="1" a="1"/>
  <c r="J295" i="2" s="1"/>
  <c r="G296" i="2"/>
  <c r="J296" i="2" s="1" a="1"/>
  <c r="J296" i="2" s="1"/>
  <c r="G297" i="2"/>
  <c r="J297" i="2" s="1" a="1"/>
  <c r="J297" i="2" s="1"/>
  <c r="G298" i="2"/>
  <c r="J298" i="2" s="1" a="1"/>
  <c r="J298" i="2" s="1"/>
  <c r="G299" i="2"/>
  <c r="J299" i="2" s="1" a="1"/>
  <c r="J299" i="2" s="1"/>
  <c r="G300" i="2"/>
  <c r="J300" i="2" s="1" a="1"/>
  <c r="J300" i="2" s="1"/>
  <c r="G301" i="2"/>
  <c r="J301" i="2" s="1" a="1"/>
  <c r="J301" i="2" s="1"/>
  <c r="G302" i="2"/>
  <c r="J302" i="2" s="1" a="1"/>
  <c r="J302" i="2" s="1"/>
  <c r="G303" i="2"/>
  <c r="J303" i="2" s="1" a="1"/>
  <c r="J303" i="2" s="1"/>
  <c r="G304" i="2"/>
  <c r="J304" i="2" s="1" a="1"/>
  <c r="J304" i="2" s="1"/>
  <c r="G305" i="2"/>
  <c r="J305" i="2" s="1" a="1"/>
  <c r="J305" i="2" s="1"/>
  <c r="G306" i="2"/>
  <c r="J306" i="2" s="1" a="1"/>
  <c r="J306" i="2" s="1"/>
  <c r="G307" i="2"/>
  <c r="J307" i="2" s="1" a="1"/>
  <c r="J307" i="2" s="1"/>
  <c r="G308" i="2"/>
  <c r="J308" i="2" s="1" a="1"/>
  <c r="J308" i="2" s="1"/>
  <c r="G309" i="2"/>
  <c r="J309" i="2" s="1" a="1"/>
  <c r="J309" i="2" s="1"/>
  <c r="G310" i="2"/>
  <c r="J310" i="2" s="1" a="1"/>
  <c r="J310" i="2" s="1"/>
  <c r="G311" i="2"/>
  <c r="J311" i="2" s="1" a="1"/>
  <c r="J311" i="2" s="1"/>
  <c r="G312" i="2"/>
  <c r="J312" i="2" s="1" a="1"/>
  <c r="J312" i="2" s="1"/>
  <c r="G313" i="2"/>
  <c r="J313" i="2" s="1" a="1"/>
  <c r="J313" i="2" s="1"/>
  <c r="G314" i="2"/>
  <c r="J314" i="2" s="1" a="1"/>
  <c r="J314" i="2" s="1"/>
  <c r="G315" i="2"/>
  <c r="J315" i="2" s="1" a="1"/>
  <c r="J315" i="2" s="1"/>
  <c r="G316" i="2"/>
  <c r="J316" i="2" s="1" a="1"/>
  <c r="J316" i="2" s="1"/>
  <c r="G317" i="2"/>
  <c r="J317" i="2" s="1" a="1"/>
  <c r="J317" i="2" s="1"/>
  <c r="G318" i="2"/>
  <c r="J318" i="2" s="1" a="1"/>
  <c r="J318" i="2" s="1"/>
  <c r="G319" i="2"/>
  <c r="J319" i="2" s="1" a="1"/>
  <c r="J319" i="2" s="1"/>
  <c r="G320" i="2"/>
  <c r="J320" i="2" s="1" a="1"/>
  <c r="J320" i="2" s="1"/>
  <c r="G321" i="2"/>
  <c r="J321" i="2" s="1" a="1"/>
  <c r="J321" i="2" s="1"/>
  <c r="G322" i="2"/>
  <c r="J322" i="2" s="1" a="1"/>
  <c r="J322" i="2" s="1"/>
  <c r="G323" i="2"/>
  <c r="J323" i="2" s="1" a="1"/>
  <c r="J323" i="2" s="1"/>
  <c r="G324" i="2"/>
  <c r="J324" i="2" s="1" a="1"/>
  <c r="J324" i="2" s="1"/>
  <c r="G325" i="2"/>
  <c r="J325" i="2" s="1" a="1"/>
  <c r="J325" i="2" s="1"/>
  <c r="G326" i="2"/>
  <c r="J326" i="2" s="1" a="1"/>
  <c r="J326" i="2" s="1"/>
  <c r="G327" i="2"/>
  <c r="J327" i="2" s="1" a="1"/>
  <c r="J327" i="2" s="1"/>
  <c r="G328" i="2"/>
  <c r="J328" i="2" s="1" a="1"/>
  <c r="J328" i="2" s="1"/>
  <c r="G329" i="2"/>
  <c r="J329" i="2" s="1" a="1"/>
  <c r="J329" i="2" s="1"/>
  <c r="G330" i="2"/>
  <c r="J330" i="2" s="1" a="1"/>
  <c r="J330" i="2" s="1"/>
  <c r="G331" i="2"/>
  <c r="J331" i="2" s="1" a="1"/>
  <c r="J331" i="2" s="1"/>
  <c r="G332" i="2"/>
  <c r="J332" i="2" s="1" a="1"/>
  <c r="J332" i="2" s="1"/>
  <c r="G333" i="2"/>
  <c r="J333" i="2" s="1" a="1"/>
  <c r="J333" i="2" s="1"/>
  <c r="G334" i="2"/>
  <c r="J334" i="2" s="1" a="1"/>
  <c r="J334" i="2" s="1"/>
  <c r="G335" i="2"/>
  <c r="J335" i="2" s="1" a="1"/>
  <c r="J335" i="2" s="1"/>
  <c r="G336" i="2"/>
  <c r="J336" i="2" s="1" a="1"/>
  <c r="J336" i="2" s="1"/>
  <c r="G337" i="2"/>
  <c r="J337" i="2" s="1" a="1"/>
  <c r="J337" i="2" s="1"/>
  <c r="G338" i="2"/>
  <c r="J338" i="2" s="1" a="1"/>
  <c r="J338" i="2" s="1"/>
  <c r="G339" i="2"/>
  <c r="J339" i="2" s="1" a="1"/>
  <c r="J339" i="2" s="1"/>
  <c r="G340" i="2"/>
  <c r="J340" i="2" s="1" a="1"/>
  <c r="J340" i="2" s="1"/>
  <c r="G341" i="2"/>
  <c r="J341" i="2" s="1" a="1"/>
  <c r="J341" i="2" s="1"/>
  <c r="G342" i="2"/>
  <c r="J342" i="2" s="1" a="1"/>
  <c r="J342" i="2" s="1"/>
  <c r="G343" i="2"/>
  <c r="J343" i="2" s="1" a="1"/>
  <c r="J343" i="2" s="1"/>
  <c r="G344" i="2"/>
  <c r="J344" i="2" s="1" a="1"/>
  <c r="J344" i="2" s="1"/>
  <c r="G345" i="2"/>
  <c r="J345" i="2" s="1" a="1"/>
  <c r="J345" i="2" s="1"/>
  <c r="G346" i="2"/>
  <c r="J346" i="2" s="1" a="1"/>
  <c r="J346" i="2" s="1"/>
  <c r="G347" i="2"/>
  <c r="J347" i="2" s="1" a="1"/>
  <c r="J347" i="2" s="1"/>
  <c r="G348" i="2"/>
  <c r="J348" i="2" s="1" a="1"/>
  <c r="J348" i="2" s="1"/>
  <c r="G349" i="2"/>
  <c r="J349" i="2" s="1" a="1"/>
  <c r="J349" i="2" s="1"/>
  <c r="G350" i="2"/>
  <c r="J350" i="2" s="1" a="1"/>
  <c r="J350" i="2" s="1"/>
  <c r="G351" i="2"/>
  <c r="J351" i="2" s="1" a="1"/>
  <c r="J351" i="2" s="1"/>
  <c r="G352" i="2"/>
  <c r="J352" i="2" s="1" a="1"/>
  <c r="J352" i="2" s="1"/>
  <c r="G353" i="2"/>
  <c r="J353" i="2" s="1" a="1"/>
  <c r="J353" i="2" s="1"/>
  <c r="G354" i="2"/>
  <c r="J354" i="2" s="1" a="1"/>
  <c r="J354" i="2" s="1"/>
  <c r="G355" i="2"/>
  <c r="J355" i="2" s="1" a="1"/>
  <c r="J355" i="2" s="1"/>
  <c r="G356" i="2"/>
  <c r="J356" i="2" s="1" a="1"/>
  <c r="J356" i="2" s="1"/>
  <c r="G357" i="2"/>
  <c r="J357" i="2" s="1" a="1"/>
  <c r="J357" i="2" s="1"/>
  <c r="G358" i="2"/>
  <c r="J358" i="2" s="1" a="1"/>
  <c r="J358" i="2" s="1"/>
  <c r="G359" i="2"/>
  <c r="J359" i="2" s="1" a="1"/>
  <c r="J359" i="2" s="1"/>
  <c r="G360" i="2"/>
  <c r="J360" i="2" s="1" a="1"/>
  <c r="J360" i="2" s="1"/>
  <c r="G361" i="2"/>
  <c r="J361" i="2" s="1" a="1"/>
  <c r="J361" i="2" s="1"/>
  <c r="G362" i="2"/>
  <c r="J362" i="2" s="1" a="1"/>
  <c r="J362" i="2" s="1"/>
  <c r="G363" i="2"/>
  <c r="J363" i="2" s="1" a="1"/>
  <c r="J363" i="2" s="1"/>
  <c r="G364" i="2"/>
  <c r="J364" i="2" s="1" a="1"/>
  <c r="J364" i="2" s="1"/>
  <c r="G365" i="2"/>
  <c r="J365" i="2" s="1" a="1"/>
  <c r="J365" i="2" s="1"/>
  <c r="G366" i="2"/>
  <c r="J366" i="2" s="1" a="1"/>
  <c r="J366" i="2" s="1"/>
  <c r="G367" i="2"/>
  <c r="J367" i="2" s="1" a="1"/>
  <c r="J367" i="2" s="1"/>
  <c r="G368" i="2"/>
  <c r="J368" i="2" s="1" a="1"/>
  <c r="J368" i="2" s="1"/>
  <c r="G369" i="2"/>
  <c r="J369" i="2" s="1" a="1"/>
  <c r="J369" i="2" s="1"/>
  <c r="G370" i="2"/>
  <c r="J370" i="2" s="1" a="1"/>
  <c r="J370" i="2" s="1"/>
  <c r="G371" i="2"/>
  <c r="J371" i="2" s="1" a="1"/>
  <c r="J371" i="2" s="1"/>
  <c r="G372" i="2"/>
  <c r="J372" i="2" s="1" a="1"/>
  <c r="J372" i="2" s="1"/>
  <c r="G373" i="2"/>
  <c r="J373" i="2" s="1" a="1"/>
  <c r="J373" i="2" s="1"/>
  <c r="G374" i="2"/>
  <c r="J374" i="2" s="1" a="1"/>
  <c r="J374" i="2" s="1"/>
  <c r="G375" i="2"/>
  <c r="J375" i="2" s="1" a="1"/>
  <c r="J375" i="2" s="1"/>
  <c r="G376" i="2"/>
  <c r="J376" i="2" s="1" a="1"/>
  <c r="J376" i="2" s="1"/>
  <c r="G377" i="2"/>
  <c r="J377" i="2" s="1" a="1"/>
  <c r="J377" i="2" s="1"/>
  <c r="G378" i="2"/>
  <c r="J378" i="2" s="1" a="1"/>
  <c r="J378" i="2" s="1"/>
  <c r="G379" i="2"/>
  <c r="J379" i="2" s="1" a="1"/>
  <c r="J379" i="2" s="1"/>
  <c r="G380" i="2"/>
  <c r="J380" i="2" s="1" a="1"/>
  <c r="J380" i="2" s="1"/>
  <c r="G381" i="2"/>
  <c r="J381" i="2" s="1" a="1"/>
  <c r="J381" i="2" s="1"/>
  <c r="G382" i="2"/>
  <c r="J382" i="2" s="1" a="1"/>
  <c r="J382" i="2" s="1"/>
  <c r="G383" i="2"/>
  <c r="J383" i="2" s="1" a="1"/>
  <c r="J383" i="2" s="1"/>
  <c r="G384" i="2"/>
  <c r="J384" i="2" s="1" a="1"/>
  <c r="J384" i="2" s="1"/>
  <c r="G385" i="2"/>
  <c r="J385" i="2" s="1" a="1"/>
  <c r="J385" i="2" s="1"/>
  <c r="G386" i="2"/>
  <c r="J386" i="2" s="1" a="1"/>
  <c r="J386" i="2" s="1"/>
  <c r="G387" i="2"/>
  <c r="J387" i="2" s="1" a="1"/>
  <c r="J387" i="2" s="1"/>
  <c r="G388" i="2"/>
  <c r="J388" i="2" s="1" a="1"/>
  <c r="J388" i="2" s="1"/>
  <c r="G389" i="2"/>
  <c r="J389" i="2" s="1" a="1"/>
  <c r="J389" i="2" s="1"/>
  <c r="G390" i="2"/>
  <c r="J390" i="2" s="1" a="1"/>
  <c r="J390" i="2" s="1"/>
  <c r="G391" i="2"/>
  <c r="J391" i="2" s="1" a="1"/>
  <c r="J391" i="2" s="1"/>
  <c r="G392" i="2"/>
  <c r="J392" i="2" s="1" a="1"/>
  <c r="J392" i="2" s="1"/>
  <c r="G393" i="2"/>
  <c r="J393" i="2" s="1" a="1"/>
  <c r="J393" i="2" s="1"/>
  <c r="G394" i="2"/>
  <c r="J394" i="2" s="1" a="1"/>
  <c r="J394" i="2" s="1"/>
  <c r="G395" i="2"/>
  <c r="J395" i="2" s="1" a="1"/>
  <c r="J395" i="2" s="1"/>
  <c r="G396" i="2"/>
  <c r="J396" i="2" s="1" a="1"/>
  <c r="J396" i="2" s="1"/>
  <c r="G397" i="2"/>
  <c r="J397" i="2" s="1" a="1"/>
  <c r="J397" i="2" s="1"/>
  <c r="G398" i="2"/>
  <c r="J398" i="2" s="1" a="1"/>
  <c r="J398" i="2" s="1"/>
  <c r="G399" i="2"/>
  <c r="J399" i="2" s="1" a="1"/>
  <c r="J399" i="2" s="1"/>
  <c r="G400" i="2"/>
  <c r="J400" i="2" s="1" a="1"/>
  <c r="J400" i="2" s="1"/>
  <c r="G401" i="2"/>
  <c r="J401" i="2" s="1" a="1"/>
  <c r="J401" i="2" s="1"/>
  <c r="G402" i="2"/>
  <c r="J402" i="2" s="1" a="1"/>
  <c r="J402" i="2" s="1"/>
  <c r="G403" i="2"/>
  <c r="J403" i="2" s="1" a="1"/>
  <c r="J403" i="2" s="1"/>
  <c r="G404" i="2"/>
  <c r="J404" i="2" s="1" a="1"/>
  <c r="J404" i="2" s="1"/>
  <c r="G405" i="2"/>
  <c r="J405" i="2" s="1" a="1"/>
  <c r="J405" i="2" s="1"/>
  <c r="G406" i="2"/>
  <c r="J406" i="2" s="1" a="1"/>
  <c r="J406" i="2" s="1"/>
  <c r="G407" i="2"/>
  <c r="J407" i="2" s="1" a="1"/>
  <c r="J407" i="2" s="1"/>
  <c r="G408" i="2"/>
  <c r="J408" i="2" s="1" a="1"/>
  <c r="J408" i="2" s="1"/>
  <c r="G409" i="2"/>
  <c r="J409" i="2" s="1" a="1"/>
  <c r="J409" i="2" s="1"/>
  <c r="G410" i="2"/>
  <c r="J410" i="2" s="1" a="1"/>
  <c r="J410" i="2" s="1"/>
  <c r="G411" i="2"/>
  <c r="J411" i="2" s="1" a="1"/>
  <c r="J411" i="2" s="1"/>
  <c r="G412" i="2"/>
  <c r="J412" i="2" s="1" a="1"/>
  <c r="J412" i="2" s="1"/>
  <c r="G413" i="2"/>
  <c r="J413" i="2" s="1" a="1"/>
  <c r="J413" i="2" s="1"/>
  <c r="G414" i="2"/>
  <c r="J414" i="2" s="1" a="1"/>
  <c r="J414" i="2" s="1"/>
  <c r="G415" i="2"/>
  <c r="J415" i="2" s="1" a="1"/>
  <c r="J415" i="2" s="1"/>
  <c r="G416" i="2"/>
  <c r="J416" i="2" s="1" a="1"/>
  <c r="J416" i="2" s="1"/>
  <c r="G417" i="2"/>
  <c r="J417" i="2" s="1" a="1"/>
  <c r="J417" i="2" s="1"/>
  <c r="G418" i="2"/>
  <c r="J418" i="2" s="1" a="1"/>
  <c r="J418" i="2" s="1"/>
  <c r="G419" i="2"/>
  <c r="J419" i="2" s="1" a="1"/>
  <c r="J419" i="2" s="1"/>
  <c r="G420" i="2"/>
  <c r="J420" i="2" s="1" a="1"/>
  <c r="J420" i="2" s="1"/>
  <c r="G421" i="2"/>
  <c r="J421" i="2" s="1" a="1"/>
  <c r="J421" i="2" s="1"/>
  <c r="G422" i="2"/>
  <c r="J422" i="2" s="1" a="1"/>
  <c r="J422" i="2" s="1"/>
  <c r="G423" i="2"/>
  <c r="J423" i="2" s="1" a="1"/>
  <c r="J423" i="2" s="1"/>
  <c r="G424" i="2"/>
  <c r="J424" i="2" s="1" a="1"/>
  <c r="J424" i="2" s="1"/>
  <c r="G425" i="2"/>
  <c r="J425" i="2" s="1" a="1"/>
  <c r="J425" i="2" s="1"/>
  <c r="G426" i="2"/>
  <c r="J426" i="2" s="1" a="1"/>
  <c r="J426" i="2" s="1"/>
  <c r="G427" i="2"/>
  <c r="J427" i="2" s="1" a="1"/>
  <c r="J427" i="2" s="1"/>
  <c r="G428" i="2"/>
  <c r="J428" i="2" s="1" a="1"/>
  <c r="J428" i="2" s="1"/>
  <c r="G429" i="2"/>
  <c r="J429" i="2" s="1" a="1"/>
  <c r="J429" i="2" s="1"/>
  <c r="G430" i="2"/>
  <c r="J430" i="2" s="1" a="1"/>
  <c r="J430" i="2" s="1"/>
  <c r="G431" i="2"/>
  <c r="J431" i="2" s="1" a="1"/>
  <c r="J431" i="2" s="1"/>
  <c r="G432" i="2"/>
  <c r="J432" i="2" s="1" a="1"/>
  <c r="J432" i="2" s="1"/>
  <c r="G433" i="2"/>
  <c r="J433" i="2" s="1" a="1"/>
  <c r="J433" i="2" s="1"/>
  <c r="G434" i="2"/>
  <c r="J434" i="2" s="1" a="1"/>
  <c r="J434" i="2" s="1"/>
  <c r="G435" i="2"/>
  <c r="J435" i="2" s="1" a="1"/>
  <c r="J435" i="2" s="1"/>
  <c r="G436" i="2"/>
  <c r="J436" i="2" s="1" a="1"/>
  <c r="J436" i="2" s="1"/>
  <c r="G437" i="2"/>
  <c r="J437" i="2" s="1" a="1"/>
  <c r="J437" i="2" s="1"/>
  <c r="G438" i="2"/>
  <c r="J438" i="2" s="1" a="1"/>
  <c r="J438" i="2" s="1"/>
  <c r="G439" i="2"/>
  <c r="J439" i="2" s="1" a="1"/>
  <c r="J439" i="2" s="1"/>
  <c r="G440" i="2"/>
  <c r="J440" i="2" s="1" a="1"/>
  <c r="J440" i="2" s="1"/>
  <c r="G441" i="2"/>
  <c r="J441" i="2" s="1" a="1"/>
  <c r="J441" i="2" s="1"/>
  <c r="G442" i="2"/>
  <c r="J442" i="2" s="1" a="1"/>
  <c r="J442" i="2" s="1"/>
  <c r="G443" i="2"/>
  <c r="J443" i="2" s="1" a="1"/>
  <c r="J443" i="2" s="1"/>
  <c r="G444" i="2"/>
  <c r="J444" i="2" s="1" a="1"/>
  <c r="J444" i="2" s="1"/>
  <c r="G445" i="2"/>
  <c r="J445" i="2" s="1" a="1"/>
  <c r="J445" i="2" s="1"/>
  <c r="G446" i="2"/>
  <c r="J446" i="2" s="1" a="1"/>
  <c r="J446" i="2" s="1"/>
  <c r="G447" i="2"/>
  <c r="J447" i="2" s="1" a="1"/>
  <c r="J447" i="2" s="1"/>
  <c r="G448" i="2"/>
  <c r="J448" i="2" s="1" a="1"/>
  <c r="J448" i="2" s="1"/>
  <c r="G449" i="2"/>
  <c r="J449" i="2" s="1" a="1"/>
  <c r="J449" i="2" s="1"/>
  <c r="G450" i="2"/>
  <c r="J450" i="2" s="1" a="1"/>
  <c r="J450" i="2" s="1"/>
  <c r="G451" i="2"/>
  <c r="J451" i="2" s="1" a="1"/>
  <c r="J451" i="2" s="1"/>
  <c r="G452" i="2"/>
  <c r="J452" i="2" s="1" a="1"/>
  <c r="J452" i="2" s="1"/>
  <c r="G453" i="2"/>
  <c r="J453" i="2" s="1" a="1"/>
  <c r="J453" i="2" s="1"/>
  <c r="G454" i="2"/>
  <c r="J454" i="2" s="1" a="1"/>
  <c r="J454" i="2" s="1"/>
  <c r="G455" i="2"/>
  <c r="J455" i="2" s="1" a="1"/>
  <c r="J455" i="2" s="1"/>
  <c r="G456" i="2"/>
  <c r="J456" i="2" s="1" a="1"/>
  <c r="J456" i="2" s="1"/>
  <c r="G457" i="2"/>
  <c r="J457" i="2" s="1" a="1"/>
  <c r="J457" i="2" s="1"/>
  <c r="G458" i="2"/>
  <c r="J458" i="2" s="1" a="1"/>
  <c r="J458" i="2" s="1"/>
  <c r="G459" i="2"/>
  <c r="J459" i="2" s="1" a="1"/>
  <c r="J459" i="2" s="1"/>
  <c r="G460" i="2"/>
  <c r="J460" i="2" s="1" a="1"/>
  <c r="J460" i="2" s="1"/>
  <c r="G461" i="2"/>
  <c r="J461" i="2" s="1" a="1"/>
  <c r="J461" i="2" s="1"/>
  <c r="G462" i="2"/>
  <c r="J462" i="2" s="1" a="1"/>
  <c r="J462" i="2" s="1"/>
  <c r="G463" i="2"/>
  <c r="J463" i="2" s="1" a="1"/>
  <c r="J463" i="2" s="1"/>
  <c r="G464" i="2"/>
  <c r="J464" i="2" s="1" a="1"/>
  <c r="J464" i="2" s="1"/>
  <c r="G465" i="2"/>
  <c r="J465" i="2" s="1" a="1"/>
  <c r="J465" i="2" s="1"/>
  <c r="G466" i="2"/>
  <c r="J466" i="2" s="1" a="1"/>
  <c r="J466" i="2" s="1"/>
  <c r="G467" i="2"/>
  <c r="J467" i="2" s="1" a="1"/>
  <c r="J467" i="2" s="1"/>
  <c r="G468" i="2"/>
  <c r="J468" i="2" s="1" a="1"/>
  <c r="J468" i="2" s="1"/>
  <c r="G469" i="2"/>
  <c r="J469" i="2" s="1" a="1"/>
  <c r="J469" i="2" s="1"/>
  <c r="G470" i="2"/>
  <c r="J470" i="2" s="1" a="1"/>
  <c r="J470" i="2" s="1"/>
  <c r="G471" i="2"/>
  <c r="J471" i="2" s="1" a="1"/>
  <c r="J471" i="2" s="1"/>
  <c r="G472" i="2"/>
  <c r="J472" i="2" s="1" a="1"/>
  <c r="J472" i="2" s="1"/>
  <c r="G473" i="2"/>
  <c r="J473" i="2" s="1" a="1"/>
  <c r="J473" i="2" s="1"/>
  <c r="G474" i="2"/>
  <c r="J474" i="2" s="1" a="1"/>
  <c r="J474" i="2" s="1"/>
  <c r="G475" i="2"/>
  <c r="J475" i="2" s="1" a="1"/>
  <c r="J475" i="2" s="1"/>
  <c r="G476" i="2"/>
  <c r="J476" i="2" s="1" a="1"/>
  <c r="J476" i="2" s="1"/>
  <c r="G477" i="2"/>
  <c r="J477" i="2" s="1" a="1"/>
  <c r="J477" i="2" s="1"/>
  <c r="G478" i="2"/>
  <c r="J478" i="2" s="1" a="1"/>
  <c r="J478" i="2" s="1"/>
  <c r="G479" i="2"/>
  <c r="J479" i="2" s="1" a="1"/>
  <c r="J479" i="2" s="1"/>
  <c r="G480" i="2"/>
  <c r="J480" i="2" s="1" a="1"/>
  <c r="J480" i="2" s="1"/>
  <c r="G481" i="2"/>
  <c r="J481" i="2" s="1" a="1"/>
  <c r="J481" i="2" s="1"/>
  <c r="G482" i="2"/>
  <c r="J482" i="2" s="1" a="1"/>
  <c r="J482" i="2" s="1"/>
  <c r="G483" i="2"/>
  <c r="J483" i="2" s="1" a="1"/>
  <c r="J483" i="2" s="1"/>
  <c r="G484" i="2"/>
  <c r="J484" i="2" s="1" a="1"/>
  <c r="J484" i="2" s="1"/>
  <c r="G485" i="2"/>
  <c r="J485" i="2" s="1" a="1"/>
  <c r="J485" i="2" s="1"/>
  <c r="G486" i="2"/>
  <c r="J486" i="2" s="1" a="1"/>
  <c r="J486" i="2" s="1"/>
  <c r="G487" i="2"/>
  <c r="J487" i="2" s="1" a="1"/>
  <c r="J487" i="2" s="1"/>
  <c r="G488" i="2"/>
  <c r="J488" i="2" s="1" a="1"/>
  <c r="J488" i="2" s="1"/>
  <c r="G489" i="2"/>
  <c r="J489" i="2" s="1" a="1"/>
  <c r="J489" i="2" s="1"/>
  <c r="G490" i="2"/>
  <c r="J490" i="2" s="1" a="1"/>
  <c r="J490" i="2" s="1"/>
  <c r="G491" i="2"/>
  <c r="J491" i="2" s="1" a="1"/>
  <c r="J491" i="2" s="1"/>
  <c r="G492" i="2"/>
  <c r="J492" i="2" s="1" a="1"/>
  <c r="J492" i="2" s="1"/>
  <c r="G493" i="2"/>
  <c r="J493" i="2" s="1" a="1"/>
  <c r="J493" i="2" s="1"/>
  <c r="G494" i="2"/>
  <c r="J494" i="2" s="1" a="1"/>
  <c r="J494" i="2" s="1"/>
  <c r="G495" i="2"/>
  <c r="J495" i="2" s="1" a="1"/>
  <c r="J495" i="2" s="1"/>
  <c r="G496" i="2"/>
  <c r="J496" i="2" s="1" a="1"/>
  <c r="J496" i="2" s="1"/>
  <c r="G497" i="2"/>
  <c r="J497" i="2" s="1" a="1"/>
  <c r="J497" i="2" s="1"/>
  <c r="G498" i="2"/>
  <c r="J498" i="2" s="1" a="1"/>
  <c r="J498" i="2" s="1"/>
  <c r="G499" i="2"/>
  <c r="J499" i="2" s="1" a="1"/>
  <c r="J499" i="2" s="1"/>
  <c r="G500" i="2"/>
  <c r="J500" i="2" s="1" a="1"/>
  <c r="J500" i="2" s="1"/>
  <c r="G501" i="2"/>
  <c r="J501" i="2" s="1" a="1"/>
  <c r="J501" i="2" s="1"/>
  <c r="G502" i="2"/>
  <c r="J502" i="2" s="1" a="1"/>
  <c r="J502" i="2" s="1"/>
  <c r="G503" i="2"/>
  <c r="J503" i="2" s="1" a="1"/>
  <c r="J503" i="2" s="1"/>
  <c r="G4" i="2"/>
  <c r="J4" i="2" s="1" a="1"/>
  <c r="J4" i="2" s="1"/>
  <c r="E1" i="2"/>
  <c r="F6" i="2" s="1"/>
  <c r="I6" i="2" s="1" a="1"/>
  <c r="I6" i="2" s="1"/>
  <c r="M6" i="2" l="1" a="1"/>
  <c r="M6" i="2" s="1"/>
  <c r="F423" i="2"/>
  <c r="I423" i="2" s="1" a="1"/>
  <c r="I423" i="2" s="1"/>
  <c r="M423" i="2" s="1" a="1"/>
  <c r="M423" i="2" s="1"/>
  <c r="F141" i="2"/>
  <c r="I141" i="2" s="1" a="1"/>
  <c r="I141" i="2" s="1"/>
  <c r="M141" i="2" s="1" a="1"/>
  <c r="M141" i="2" s="1"/>
  <c r="F397" i="2"/>
  <c r="I397" i="2" s="1" a="1"/>
  <c r="I397" i="2" s="1"/>
  <c r="M397" i="2" s="1" a="1"/>
  <c r="M397" i="2" s="1"/>
  <c r="F128" i="2"/>
  <c r="I128" i="2" s="1" a="1"/>
  <c r="I128" i="2" s="1"/>
  <c r="F347" i="2"/>
  <c r="I347" i="2" s="1" a="1"/>
  <c r="I347" i="2" s="1"/>
  <c r="M347" i="2" s="1" a="1"/>
  <c r="M347" i="2" s="1"/>
  <c r="F64" i="2"/>
  <c r="I64" i="2" s="1" a="1"/>
  <c r="I64" i="2" s="1"/>
  <c r="M64" i="2" s="1" a="1"/>
  <c r="M64" i="2" s="1"/>
  <c r="F320" i="2"/>
  <c r="I320" i="2" s="1" a="1"/>
  <c r="I320" i="2" s="1"/>
  <c r="F39" i="2"/>
  <c r="I39" i="2" s="1" a="1"/>
  <c r="I39" i="2" s="1"/>
  <c r="M39" i="2" s="1" a="1"/>
  <c r="M39" i="2" s="1"/>
  <c r="F269" i="2"/>
  <c r="I269" i="2" s="1" a="1"/>
  <c r="I269" i="2" s="1"/>
  <c r="F13" i="2"/>
  <c r="I13" i="2" s="1" a="1"/>
  <c r="I13" i="2" s="1"/>
  <c r="M13" i="2" s="1" a="1"/>
  <c r="M13" i="2" s="1"/>
  <c r="F256" i="2"/>
  <c r="I256" i="2" s="1" a="1"/>
  <c r="I256" i="2" s="1"/>
  <c r="F475" i="2"/>
  <c r="I475" i="2" s="1" a="1"/>
  <c r="I475" i="2" s="1"/>
  <c r="M475" i="2" s="1" a="1"/>
  <c r="M475" i="2" s="1"/>
  <c r="F219" i="2"/>
  <c r="I219" i="2" s="1" a="1"/>
  <c r="I219" i="2" s="1"/>
  <c r="M219" i="2" s="1" a="1"/>
  <c r="M219" i="2" s="1"/>
  <c r="F448" i="2"/>
  <c r="I448" i="2" s="1" a="1"/>
  <c r="I448" i="2" s="1"/>
  <c r="M448" i="2" s="1" a="1"/>
  <c r="M448" i="2" s="1"/>
  <c r="F167" i="2"/>
  <c r="I167" i="2" s="1" a="1"/>
  <c r="I167" i="2" s="1"/>
  <c r="M167" i="2" s="1" a="1"/>
  <c r="M167" i="2" s="1"/>
  <c r="F372" i="2"/>
  <c r="I372" i="2" s="1" a="1"/>
  <c r="I372" i="2" s="1"/>
  <c r="M372" i="2" s="1" a="1"/>
  <c r="M372" i="2" s="1"/>
  <c r="F244" i="2"/>
  <c r="I244" i="2" s="1" a="1"/>
  <c r="I244" i="2" s="1"/>
  <c r="M244" i="2" s="1" a="1"/>
  <c r="M244" i="2" s="1"/>
  <c r="F116" i="2"/>
  <c r="I116" i="2" s="1" a="1"/>
  <c r="I116" i="2" s="1"/>
  <c r="M116" i="2" s="1" a="1"/>
  <c r="M116" i="2" s="1"/>
  <c r="F500" i="2"/>
  <c r="I500" i="2" s="1" a="1"/>
  <c r="I500" i="2" s="1"/>
  <c r="M500" i="2" s="1" a="1"/>
  <c r="M500" i="2" s="1"/>
  <c r="F359" i="2"/>
  <c r="I359" i="2" s="1" a="1"/>
  <c r="I359" i="2" s="1"/>
  <c r="M359" i="2" s="1" a="1"/>
  <c r="M359" i="2" s="1"/>
  <c r="F231" i="2"/>
  <c r="I231" i="2" s="1" a="1"/>
  <c r="I231" i="2" s="1"/>
  <c r="M231" i="2" s="1" a="1"/>
  <c r="M231" i="2" s="1"/>
  <c r="F91" i="2"/>
  <c r="I91" i="2" s="1" a="1"/>
  <c r="I91" i="2" s="1"/>
  <c r="M91" i="2" s="1" a="1"/>
  <c r="M91" i="2" s="1"/>
  <c r="F461" i="2"/>
  <c r="I461" i="2" s="1" a="1"/>
  <c r="I461" i="2" s="1"/>
  <c r="M461" i="2" s="1" a="1"/>
  <c r="M461" i="2" s="1"/>
  <c r="F333" i="2"/>
  <c r="I333" i="2" s="1" a="1"/>
  <c r="I333" i="2" s="1"/>
  <c r="M333" i="2" s="1" a="1"/>
  <c r="M333" i="2" s="1"/>
  <c r="F192" i="2"/>
  <c r="I192" i="2" s="1" a="1"/>
  <c r="I192" i="2" s="1"/>
  <c r="M192" i="2" s="1" a="1"/>
  <c r="M192" i="2" s="1"/>
  <c r="F52" i="2"/>
  <c r="I52" i="2" s="1" a="1"/>
  <c r="I52" i="2" s="1"/>
  <c r="M52" i="2" s="1" a="1"/>
  <c r="M52" i="2" s="1"/>
  <c r="F436" i="2"/>
  <c r="I436" i="2" s="1" a="1"/>
  <c r="I436" i="2" s="1"/>
  <c r="M436" i="2" s="1" a="1"/>
  <c r="M436" i="2" s="1"/>
  <c r="F295" i="2"/>
  <c r="I295" i="2" s="1" a="1"/>
  <c r="I295" i="2" s="1"/>
  <c r="M295" i="2" s="1" a="1"/>
  <c r="M295" i="2" s="1"/>
  <c r="F155" i="2"/>
  <c r="I155" i="2" s="1" a="1"/>
  <c r="I155" i="2" s="1"/>
  <c r="M155" i="2" s="1" a="1"/>
  <c r="M155" i="2" s="1"/>
  <c r="F27" i="2"/>
  <c r="I27" i="2" s="1" a="1"/>
  <c r="I27" i="2" s="1"/>
  <c r="M27" i="2" s="1" a="1"/>
  <c r="M27" i="2" s="1"/>
  <c r="L6" i="2"/>
  <c r="F411" i="2"/>
  <c r="I411" i="2" s="1" a="1"/>
  <c r="I411" i="2" s="1"/>
  <c r="M411" i="2" s="1" a="1"/>
  <c r="M411" i="2" s="1"/>
  <c r="F308" i="2"/>
  <c r="I308" i="2" s="1" a="1"/>
  <c r="I308" i="2" s="1"/>
  <c r="M308" i="2" s="1" a="1"/>
  <c r="M308" i="2" s="1"/>
  <c r="F205" i="2"/>
  <c r="I205" i="2" s="1" a="1"/>
  <c r="I205" i="2" s="1"/>
  <c r="M205" i="2" s="1" a="1"/>
  <c r="M205" i="2" s="1"/>
  <c r="F103" i="2"/>
  <c r="I103" i="2" s="1" a="1"/>
  <c r="I103" i="2" s="1"/>
  <c r="M103" i="2" s="1" a="1"/>
  <c r="M103" i="2" s="1"/>
  <c r="F487" i="2"/>
  <c r="I487" i="2" s="1" a="1"/>
  <c r="I487" i="2" s="1"/>
  <c r="M487" i="2" s="1" a="1"/>
  <c r="M487" i="2" s="1"/>
  <c r="F384" i="2"/>
  <c r="I384" i="2" s="1" a="1"/>
  <c r="I384" i="2" s="1"/>
  <c r="M384" i="2" s="1" a="1"/>
  <c r="M384" i="2" s="1"/>
  <c r="F283" i="2"/>
  <c r="I283" i="2" s="1" a="1"/>
  <c r="I283" i="2" s="1"/>
  <c r="M283" i="2" s="1" a="1"/>
  <c r="M283" i="2" s="1"/>
  <c r="F180" i="2"/>
  <c r="I180" i="2" s="1" a="1"/>
  <c r="I180" i="2" s="1"/>
  <c r="M180" i="2" s="1" a="1"/>
  <c r="M180" i="2" s="1"/>
  <c r="F77" i="2"/>
  <c r="I77" i="2" s="1" a="1"/>
  <c r="I77" i="2" s="1"/>
  <c r="M77" i="2" s="1" a="1"/>
  <c r="M77" i="2" s="1"/>
  <c r="F499" i="2"/>
  <c r="I499" i="2" s="1" a="1"/>
  <c r="I499" i="2" s="1"/>
  <c r="M499" i="2" s="1" a="1"/>
  <c r="M499" i="2" s="1"/>
  <c r="F485" i="2"/>
  <c r="I485" i="2" s="1" a="1"/>
  <c r="I485" i="2" s="1"/>
  <c r="M485" i="2" s="1" a="1"/>
  <c r="M485" i="2" s="1"/>
  <c r="F472" i="2"/>
  <c r="I472" i="2" s="1" a="1"/>
  <c r="I472" i="2" s="1"/>
  <c r="M472" i="2" s="1" a="1"/>
  <c r="M472" i="2" s="1"/>
  <c r="F460" i="2"/>
  <c r="I460" i="2" s="1" a="1"/>
  <c r="I460" i="2" s="1"/>
  <c r="M460" i="2" s="1" a="1"/>
  <c r="M460" i="2" s="1"/>
  <c r="F447" i="2"/>
  <c r="I447" i="2" s="1" a="1"/>
  <c r="I447" i="2" s="1"/>
  <c r="M447" i="2" s="1" a="1"/>
  <c r="M447" i="2" s="1"/>
  <c r="F435" i="2"/>
  <c r="I435" i="2" s="1" a="1"/>
  <c r="I435" i="2" s="1"/>
  <c r="M435" i="2" s="1" a="1"/>
  <c r="M435" i="2" s="1"/>
  <c r="F421" i="2"/>
  <c r="I421" i="2" s="1" a="1"/>
  <c r="I421" i="2" s="1"/>
  <c r="M421" i="2" s="1" a="1"/>
  <c r="M421" i="2" s="1"/>
  <c r="F408" i="2"/>
  <c r="I408" i="2" s="1" a="1"/>
  <c r="I408" i="2" s="1"/>
  <c r="M408" i="2" s="1" a="1"/>
  <c r="M408" i="2" s="1"/>
  <c r="F396" i="2"/>
  <c r="I396" i="2" s="1" a="1"/>
  <c r="I396" i="2" s="1"/>
  <c r="M396" i="2" s="1" a="1"/>
  <c r="M396" i="2" s="1"/>
  <c r="F383" i="2"/>
  <c r="I383" i="2" s="1" a="1"/>
  <c r="I383" i="2" s="1"/>
  <c r="M383" i="2" s="1" a="1"/>
  <c r="M383" i="2" s="1"/>
  <c r="F371" i="2"/>
  <c r="I371" i="2" s="1" a="1"/>
  <c r="I371" i="2" s="1"/>
  <c r="M371" i="2" s="1" a="1"/>
  <c r="M371" i="2" s="1"/>
  <c r="F357" i="2"/>
  <c r="I357" i="2" s="1" a="1"/>
  <c r="I357" i="2" s="1"/>
  <c r="M357" i="2" s="1" a="1"/>
  <c r="M357" i="2" s="1"/>
  <c r="F344" i="2"/>
  <c r="I344" i="2" s="1" a="1"/>
  <c r="I344" i="2" s="1"/>
  <c r="M344" i="2" s="1" a="1"/>
  <c r="M344" i="2" s="1"/>
  <c r="F332" i="2"/>
  <c r="I332" i="2" s="1" a="1"/>
  <c r="I332" i="2" s="1"/>
  <c r="M332" i="2" s="1" a="1"/>
  <c r="M332" i="2" s="1"/>
  <c r="F319" i="2"/>
  <c r="I319" i="2" s="1" a="1"/>
  <c r="I319" i="2" s="1"/>
  <c r="M319" i="2" s="1" a="1"/>
  <c r="M319" i="2" s="1"/>
  <c r="F307" i="2"/>
  <c r="I307" i="2" s="1" a="1"/>
  <c r="I307" i="2" s="1"/>
  <c r="M307" i="2" s="1" a="1"/>
  <c r="M307" i="2" s="1"/>
  <c r="F293" i="2"/>
  <c r="I293" i="2" s="1" a="1"/>
  <c r="I293" i="2" s="1"/>
  <c r="M293" i="2" s="1" a="1"/>
  <c r="M293" i="2" s="1"/>
  <c r="F280" i="2"/>
  <c r="I280" i="2" s="1" a="1"/>
  <c r="I280" i="2" s="1"/>
  <c r="M280" i="2" s="1" a="1"/>
  <c r="M280" i="2" s="1"/>
  <c r="F268" i="2"/>
  <c r="I268" i="2" s="1" a="1"/>
  <c r="I268" i="2" s="1"/>
  <c r="M268" i="2" s="1" a="1"/>
  <c r="M268" i="2" s="1"/>
  <c r="F255" i="2"/>
  <c r="I255" i="2" s="1" a="1"/>
  <c r="I255" i="2" s="1"/>
  <c r="M255" i="2" s="1" a="1"/>
  <c r="M255" i="2" s="1"/>
  <c r="F243" i="2"/>
  <c r="I243" i="2" s="1" a="1"/>
  <c r="I243" i="2" s="1"/>
  <c r="M243" i="2" s="1" a="1"/>
  <c r="M243" i="2" s="1"/>
  <c r="F229" i="2"/>
  <c r="I229" i="2" s="1" a="1"/>
  <c r="I229" i="2" s="1"/>
  <c r="M229" i="2" s="1" a="1"/>
  <c r="M229" i="2" s="1"/>
  <c r="F216" i="2"/>
  <c r="I216" i="2" s="1" a="1"/>
  <c r="I216" i="2" s="1"/>
  <c r="M216" i="2" s="1" a="1"/>
  <c r="M216" i="2" s="1"/>
  <c r="F204" i="2"/>
  <c r="I204" i="2" s="1" a="1"/>
  <c r="I204" i="2" s="1"/>
  <c r="M204" i="2" s="1" a="1"/>
  <c r="M204" i="2" s="1"/>
  <c r="F191" i="2"/>
  <c r="I191" i="2" s="1" a="1"/>
  <c r="I191" i="2" s="1"/>
  <c r="M191" i="2" s="1" a="1"/>
  <c r="M191" i="2" s="1"/>
  <c r="F179" i="2"/>
  <c r="I179" i="2" s="1" a="1"/>
  <c r="I179" i="2" s="1"/>
  <c r="M179" i="2" s="1" a="1"/>
  <c r="M179" i="2" s="1"/>
  <c r="F165" i="2"/>
  <c r="I165" i="2" s="1" a="1"/>
  <c r="I165" i="2" s="1"/>
  <c r="M165" i="2" s="1" a="1"/>
  <c r="M165" i="2" s="1"/>
  <c r="F152" i="2"/>
  <c r="I152" i="2" s="1" a="1"/>
  <c r="I152" i="2" s="1"/>
  <c r="M152" i="2" s="1" a="1"/>
  <c r="M152" i="2" s="1"/>
  <c r="F140" i="2"/>
  <c r="I140" i="2" s="1" a="1"/>
  <c r="I140" i="2" s="1"/>
  <c r="M140" i="2" s="1" a="1"/>
  <c r="M140" i="2" s="1"/>
  <c r="F127" i="2"/>
  <c r="I127" i="2" s="1" a="1"/>
  <c r="I127" i="2" s="1"/>
  <c r="M127" i="2" s="1" a="1"/>
  <c r="M127" i="2" s="1"/>
  <c r="F115" i="2"/>
  <c r="I115" i="2" s="1" a="1"/>
  <c r="I115" i="2" s="1"/>
  <c r="M115" i="2" s="1" a="1"/>
  <c r="M115" i="2" s="1"/>
  <c r="F101" i="2"/>
  <c r="I101" i="2" s="1" a="1"/>
  <c r="I101" i="2" s="1"/>
  <c r="M101" i="2" s="1" a="1"/>
  <c r="M101" i="2" s="1"/>
  <c r="F88" i="2"/>
  <c r="I88" i="2" s="1" a="1"/>
  <c r="I88" i="2" s="1"/>
  <c r="M88" i="2" s="1" a="1"/>
  <c r="M88" i="2" s="1"/>
  <c r="F76" i="2"/>
  <c r="I76" i="2" s="1" a="1"/>
  <c r="I76" i="2" s="1"/>
  <c r="M76" i="2" s="1" a="1"/>
  <c r="M76" i="2" s="1"/>
  <c r="F63" i="2"/>
  <c r="I63" i="2" s="1" a="1"/>
  <c r="I63" i="2" s="1"/>
  <c r="M63" i="2" s="1" a="1"/>
  <c r="M63" i="2" s="1"/>
  <c r="F51" i="2"/>
  <c r="I51" i="2" s="1" a="1"/>
  <c r="I51" i="2" s="1"/>
  <c r="M51" i="2" s="1" a="1"/>
  <c r="M51" i="2" s="1"/>
  <c r="F37" i="2"/>
  <c r="I37" i="2" s="1" a="1"/>
  <c r="I37" i="2" s="1"/>
  <c r="M37" i="2" s="1" a="1"/>
  <c r="M37" i="2" s="1"/>
  <c r="F24" i="2"/>
  <c r="I24" i="2" s="1" a="1"/>
  <c r="I24" i="2" s="1"/>
  <c r="M24" i="2" s="1" a="1"/>
  <c r="M24" i="2" s="1"/>
  <c r="F12" i="2"/>
  <c r="I12" i="2" s="1" a="1"/>
  <c r="I12" i="2" s="1"/>
  <c r="M12" i="2" s="1" a="1"/>
  <c r="M12" i="2" s="1"/>
  <c r="F496" i="2"/>
  <c r="I496" i="2" s="1" a="1"/>
  <c r="I496" i="2" s="1"/>
  <c r="M496" i="2" s="1" a="1"/>
  <c r="M496" i="2" s="1"/>
  <c r="F484" i="2"/>
  <c r="I484" i="2" s="1" a="1"/>
  <c r="I484" i="2" s="1"/>
  <c r="M484" i="2" s="1" a="1"/>
  <c r="M484" i="2" s="1"/>
  <c r="F471" i="2"/>
  <c r="I471" i="2" s="1" a="1"/>
  <c r="I471" i="2" s="1"/>
  <c r="M471" i="2" s="1" a="1"/>
  <c r="M471" i="2" s="1"/>
  <c r="F459" i="2"/>
  <c r="I459" i="2" s="1" a="1"/>
  <c r="I459" i="2" s="1"/>
  <c r="M459" i="2" s="1" a="1"/>
  <c r="M459" i="2" s="1"/>
  <c r="F445" i="2"/>
  <c r="I445" i="2" s="1" a="1"/>
  <c r="I445" i="2" s="1"/>
  <c r="M445" i="2" s="1" a="1"/>
  <c r="M445" i="2" s="1"/>
  <c r="F432" i="2"/>
  <c r="I432" i="2" s="1" a="1"/>
  <c r="I432" i="2" s="1"/>
  <c r="M432" i="2" s="1" a="1"/>
  <c r="M432" i="2" s="1"/>
  <c r="F420" i="2"/>
  <c r="I420" i="2" s="1" a="1"/>
  <c r="I420" i="2" s="1"/>
  <c r="M420" i="2" s="1" a="1"/>
  <c r="M420" i="2" s="1"/>
  <c r="F407" i="2"/>
  <c r="I407" i="2" s="1" a="1"/>
  <c r="I407" i="2" s="1"/>
  <c r="M407" i="2" s="1" a="1"/>
  <c r="M407" i="2" s="1"/>
  <c r="F395" i="2"/>
  <c r="I395" i="2" s="1" a="1"/>
  <c r="I395" i="2" s="1"/>
  <c r="M395" i="2" s="1" a="1"/>
  <c r="M395" i="2" s="1"/>
  <c r="F381" i="2"/>
  <c r="I381" i="2" s="1" a="1"/>
  <c r="I381" i="2" s="1"/>
  <c r="M381" i="2" s="1" a="1"/>
  <c r="M381" i="2" s="1"/>
  <c r="F368" i="2"/>
  <c r="I368" i="2" s="1" a="1"/>
  <c r="I368" i="2" s="1"/>
  <c r="M368" i="2" s="1" a="1"/>
  <c r="M368" i="2" s="1"/>
  <c r="F356" i="2"/>
  <c r="I356" i="2" s="1" a="1"/>
  <c r="I356" i="2" s="1"/>
  <c r="M356" i="2" s="1" a="1"/>
  <c r="M356" i="2" s="1"/>
  <c r="F343" i="2"/>
  <c r="I343" i="2" s="1" a="1"/>
  <c r="I343" i="2" s="1"/>
  <c r="M343" i="2" s="1" a="1"/>
  <c r="M343" i="2" s="1"/>
  <c r="F331" i="2"/>
  <c r="I331" i="2" s="1" a="1"/>
  <c r="I331" i="2" s="1"/>
  <c r="M331" i="2" s="1" a="1"/>
  <c r="M331" i="2" s="1"/>
  <c r="F317" i="2"/>
  <c r="I317" i="2" s="1" a="1"/>
  <c r="I317" i="2" s="1"/>
  <c r="M317" i="2" s="1" a="1"/>
  <c r="M317" i="2" s="1"/>
  <c r="F304" i="2"/>
  <c r="I304" i="2" s="1" a="1"/>
  <c r="I304" i="2" s="1"/>
  <c r="M304" i="2" s="1" a="1"/>
  <c r="M304" i="2" s="1"/>
  <c r="F292" i="2"/>
  <c r="I292" i="2" s="1" a="1"/>
  <c r="I292" i="2" s="1"/>
  <c r="M292" i="2" s="1" a="1"/>
  <c r="M292" i="2" s="1"/>
  <c r="F279" i="2"/>
  <c r="I279" i="2" s="1" a="1"/>
  <c r="I279" i="2" s="1"/>
  <c r="M279" i="2" s="1" a="1"/>
  <c r="M279" i="2" s="1"/>
  <c r="F267" i="2"/>
  <c r="I267" i="2" s="1" a="1"/>
  <c r="I267" i="2" s="1"/>
  <c r="M267" i="2" s="1" a="1"/>
  <c r="M267" i="2" s="1"/>
  <c r="F253" i="2"/>
  <c r="I253" i="2" s="1" a="1"/>
  <c r="I253" i="2" s="1"/>
  <c r="M253" i="2" s="1" a="1"/>
  <c r="M253" i="2" s="1"/>
  <c r="F240" i="2"/>
  <c r="I240" i="2" s="1" a="1"/>
  <c r="I240" i="2" s="1"/>
  <c r="M240" i="2" s="1" a="1"/>
  <c r="M240" i="2" s="1"/>
  <c r="F228" i="2"/>
  <c r="I228" i="2" s="1" a="1"/>
  <c r="I228" i="2" s="1"/>
  <c r="M228" i="2" s="1" a="1"/>
  <c r="M228" i="2" s="1"/>
  <c r="F215" i="2"/>
  <c r="I215" i="2" s="1" a="1"/>
  <c r="I215" i="2" s="1"/>
  <c r="M215" i="2" s="1" a="1"/>
  <c r="M215" i="2" s="1"/>
  <c r="F203" i="2"/>
  <c r="I203" i="2" s="1" a="1"/>
  <c r="I203" i="2" s="1"/>
  <c r="M203" i="2" s="1" a="1"/>
  <c r="M203" i="2" s="1"/>
  <c r="F189" i="2"/>
  <c r="I189" i="2" s="1" a="1"/>
  <c r="I189" i="2" s="1"/>
  <c r="M189" i="2" s="1" a="1"/>
  <c r="M189" i="2" s="1"/>
  <c r="F176" i="2"/>
  <c r="I176" i="2" s="1" a="1"/>
  <c r="I176" i="2" s="1"/>
  <c r="M176" i="2" s="1" a="1"/>
  <c r="M176" i="2" s="1"/>
  <c r="F164" i="2"/>
  <c r="I164" i="2" s="1" a="1"/>
  <c r="I164" i="2" s="1"/>
  <c r="M164" i="2" s="1" a="1"/>
  <c r="M164" i="2" s="1"/>
  <c r="F151" i="2"/>
  <c r="I151" i="2" s="1" a="1"/>
  <c r="I151" i="2" s="1"/>
  <c r="M151" i="2" s="1" a="1"/>
  <c r="M151" i="2" s="1"/>
  <c r="F139" i="2"/>
  <c r="I139" i="2" s="1" a="1"/>
  <c r="I139" i="2" s="1"/>
  <c r="M139" i="2" s="1" a="1"/>
  <c r="M139" i="2" s="1"/>
  <c r="F125" i="2"/>
  <c r="I125" i="2" s="1" a="1"/>
  <c r="I125" i="2" s="1"/>
  <c r="M125" i="2" s="1" a="1"/>
  <c r="M125" i="2" s="1"/>
  <c r="F112" i="2"/>
  <c r="I112" i="2" s="1" a="1"/>
  <c r="I112" i="2" s="1"/>
  <c r="M112" i="2" s="1" a="1"/>
  <c r="M112" i="2" s="1"/>
  <c r="F100" i="2"/>
  <c r="I100" i="2" s="1" a="1"/>
  <c r="I100" i="2" s="1"/>
  <c r="M100" i="2" s="1" a="1"/>
  <c r="M100" i="2" s="1"/>
  <c r="F87" i="2"/>
  <c r="I87" i="2" s="1" a="1"/>
  <c r="I87" i="2" s="1"/>
  <c r="M87" i="2" s="1" a="1"/>
  <c r="M87" i="2" s="1"/>
  <c r="F75" i="2"/>
  <c r="I75" i="2" s="1" a="1"/>
  <c r="I75" i="2" s="1"/>
  <c r="M75" i="2" s="1" a="1"/>
  <c r="M75" i="2" s="1"/>
  <c r="F61" i="2"/>
  <c r="I61" i="2" s="1" a="1"/>
  <c r="I61" i="2" s="1"/>
  <c r="M61" i="2" s="1" a="1"/>
  <c r="M61" i="2" s="1"/>
  <c r="F48" i="2"/>
  <c r="I48" i="2" s="1" a="1"/>
  <c r="I48" i="2" s="1"/>
  <c r="M48" i="2" s="1" a="1"/>
  <c r="M48" i="2" s="1"/>
  <c r="F36" i="2"/>
  <c r="I36" i="2" s="1" a="1"/>
  <c r="I36" i="2" s="1"/>
  <c r="M36" i="2" s="1" a="1"/>
  <c r="M36" i="2" s="1"/>
  <c r="F23" i="2"/>
  <c r="I23" i="2" s="1" a="1"/>
  <c r="I23" i="2" s="1"/>
  <c r="M23" i="2" s="1" a="1"/>
  <c r="M23" i="2" s="1"/>
  <c r="F11" i="2"/>
  <c r="I11" i="2" s="1" a="1"/>
  <c r="I11" i="2" s="1"/>
  <c r="M11" i="2" s="1" a="1"/>
  <c r="M11" i="2" s="1"/>
  <c r="F495" i="2"/>
  <c r="I495" i="2" s="1" a="1"/>
  <c r="I495" i="2" s="1"/>
  <c r="M495" i="2" s="1" a="1"/>
  <c r="M495" i="2" s="1"/>
  <c r="F483" i="2"/>
  <c r="I483" i="2" s="1" a="1"/>
  <c r="I483" i="2" s="1"/>
  <c r="M483" i="2" s="1" a="1"/>
  <c r="M483" i="2" s="1"/>
  <c r="F469" i="2"/>
  <c r="I469" i="2" s="1" a="1"/>
  <c r="I469" i="2" s="1"/>
  <c r="M469" i="2" s="1" a="1"/>
  <c r="M469" i="2" s="1"/>
  <c r="F456" i="2"/>
  <c r="I456" i="2" s="1" a="1"/>
  <c r="I456" i="2" s="1"/>
  <c r="M456" i="2" s="1" a="1"/>
  <c r="M456" i="2" s="1"/>
  <c r="F444" i="2"/>
  <c r="I444" i="2" s="1" a="1"/>
  <c r="I444" i="2" s="1"/>
  <c r="M444" i="2" s="1" a="1"/>
  <c r="M444" i="2" s="1"/>
  <c r="F431" i="2"/>
  <c r="I431" i="2" s="1" a="1"/>
  <c r="I431" i="2" s="1"/>
  <c r="M431" i="2" s="1" a="1"/>
  <c r="M431" i="2" s="1"/>
  <c r="F419" i="2"/>
  <c r="I419" i="2" s="1" a="1"/>
  <c r="I419" i="2" s="1"/>
  <c r="M419" i="2" s="1" a="1"/>
  <c r="M419" i="2" s="1"/>
  <c r="F405" i="2"/>
  <c r="I405" i="2" s="1" a="1"/>
  <c r="I405" i="2" s="1"/>
  <c r="M405" i="2" s="1" a="1"/>
  <c r="M405" i="2" s="1"/>
  <c r="F392" i="2"/>
  <c r="I392" i="2" s="1" a="1"/>
  <c r="I392" i="2" s="1"/>
  <c r="M392" i="2" s="1" a="1"/>
  <c r="M392" i="2" s="1"/>
  <c r="F380" i="2"/>
  <c r="I380" i="2" s="1" a="1"/>
  <c r="I380" i="2" s="1"/>
  <c r="M380" i="2" s="1" a="1"/>
  <c r="M380" i="2" s="1"/>
  <c r="F367" i="2"/>
  <c r="I367" i="2" s="1" a="1"/>
  <c r="I367" i="2" s="1"/>
  <c r="M367" i="2" s="1" a="1"/>
  <c r="M367" i="2" s="1"/>
  <c r="F355" i="2"/>
  <c r="I355" i="2" s="1" a="1"/>
  <c r="I355" i="2" s="1"/>
  <c r="M355" i="2" s="1" a="1"/>
  <c r="M355" i="2" s="1"/>
  <c r="F341" i="2"/>
  <c r="I341" i="2" s="1" a="1"/>
  <c r="I341" i="2" s="1"/>
  <c r="M341" i="2" s="1" a="1"/>
  <c r="M341" i="2" s="1"/>
  <c r="F328" i="2"/>
  <c r="I328" i="2" s="1" a="1"/>
  <c r="I328" i="2" s="1"/>
  <c r="M328" i="2" s="1" a="1"/>
  <c r="M328" i="2" s="1"/>
  <c r="F316" i="2"/>
  <c r="I316" i="2" s="1" a="1"/>
  <c r="I316" i="2" s="1"/>
  <c r="M316" i="2" s="1" a="1"/>
  <c r="M316" i="2" s="1"/>
  <c r="F303" i="2"/>
  <c r="I303" i="2" s="1" a="1"/>
  <c r="I303" i="2" s="1"/>
  <c r="M303" i="2" s="1" a="1"/>
  <c r="M303" i="2" s="1"/>
  <c r="F291" i="2"/>
  <c r="I291" i="2" s="1" a="1"/>
  <c r="I291" i="2" s="1"/>
  <c r="M291" i="2" s="1" a="1"/>
  <c r="M291" i="2" s="1"/>
  <c r="F277" i="2"/>
  <c r="I277" i="2" s="1" a="1"/>
  <c r="I277" i="2" s="1"/>
  <c r="M277" i="2" s="1" a="1"/>
  <c r="M277" i="2" s="1"/>
  <c r="F264" i="2"/>
  <c r="I264" i="2" s="1" a="1"/>
  <c r="I264" i="2" s="1"/>
  <c r="M264" i="2" s="1" a="1"/>
  <c r="M264" i="2" s="1"/>
  <c r="F252" i="2"/>
  <c r="I252" i="2" s="1" a="1"/>
  <c r="I252" i="2" s="1"/>
  <c r="M252" i="2" s="1" a="1"/>
  <c r="M252" i="2" s="1"/>
  <c r="F239" i="2"/>
  <c r="I239" i="2" s="1" a="1"/>
  <c r="I239" i="2" s="1"/>
  <c r="M239" i="2" s="1" a="1"/>
  <c r="M239" i="2" s="1"/>
  <c r="F227" i="2"/>
  <c r="I227" i="2" s="1" a="1"/>
  <c r="I227" i="2" s="1"/>
  <c r="M227" i="2" s="1" a="1"/>
  <c r="M227" i="2" s="1"/>
  <c r="F213" i="2"/>
  <c r="I213" i="2" s="1" a="1"/>
  <c r="I213" i="2" s="1"/>
  <c r="M213" i="2" s="1" a="1"/>
  <c r="M213" i="2" s="1"/>
  <c r="F200" i="2"/>
  <c r="I200" i="2" s="1" a="1"/>
  <c r="I200" i="2" s="1"/>
  <c r="M200" i="2" s="1" a="1"/>
  <c r="M200" i="2" s="1"/>
  <c r="F188" i="2"/>
  <c r="I188" i="2" s="1" a="1"/>
  <c r="I188" i="2" s="1"/>
  <c r="M188" i="2" s="1" a="1"/>
  <c r="M188" i="2" s="1"/>
  <c r="F175" i="2"/>
  <c r="I175" i="2" s="1" a="1"/>
  <c r="I175" i="2" s="1"/>
  <c r="M175" i="2" s="1" a="1"/>
  <c r="M175" i="2" s="1"/>
  <c r="F163" i="2"/>
  <c r="I163" i="2" s="1" a="1"/>
  <c r="I163" i="2" s="1"/>
  <c r="M163" i="2" s="1" a="1"/>
  <c r="M163" i="2" s="1"/>
  <c r="F149" i="2"/>
  <c r="I149" i="2" s="1" a="1"/>
  <c r="I149" i="2" s="1"/>
  <c r="M149" i="2" s="1" a="1"/>
  <c r="M149" i="2" s="1"/>
  <c r="F136" i="2"/>
  <c r="I136" i="2" s="1" a="1"/>
  <c r="I136" i="2" s="1"/>
  <c r="M136" i="2" s="1" a="1"/>
  <c r="M136" i="2" s="1"/>
  <c r="F124" i="2"/>
  <c r="I124" i="2" s="1" a="1"/>
  <c r="I124" i="2" s="1"/>
  <c r="M124" i="2" s="1" a="1"/>
  <c r="M124" i="2" s="1"/>
  <c r="F111" i="2"/>
  <c r="I111" i="2" s="1" a="1"/>
  <c r="I111" i="2" s="1"/>
  <c r="M111" i="2" s="1" a="1"/>
  <c r="M111" i="2" s="1"/>
  <c r="F99" i="2"/>
  <c r="I99" i="2" s="1" a="1"/>
  <c r="I99" i="2" s="1"/>
  <c r="M99" i="2" s="1" a="1"/>
  <c r="M99" i="2" s="1"/>
  <c r="F85" i="2"/>
  <c r="I85" i="2" s="1" a="1"/>
  <c r="I85" i="2" s="1"/>
  <c r="M85" i="2" s="1" a="1"/>
  <c r="M85" i="2" s="1"/>
  <c r="F72" i="2"/>
  <c r="I72" i="2" s="1" a="1"/>
  <c r="I72" i="2" s="1"/>
  <c r="M72" i="2" s="1" a="1"/>
  <c r="M72" i="2" s="1"/>
  <c r="F60" i="2"/>
  <c r="I60" i="2" s="1" a="1"/>
  <c r="I60" i="2" s="1"/>
  <c r="M60" i="2" s="1" a="1"/>
  <c r="M60" i="2" s="1"/>
  <c r="F47" i="2"/>
  <c r="I47" i="2" s="1" a="1"/>
  <c r="I47" i="2" s="1"/>
  <c r="M47" i="2" s="1" a="1"/>
  <c r="M47" i="2" s="1"/>
  <c r="F35" i="2"/>
  <c r="I35" i="2" s="1" a="1"/>
  <c r="I35" i="2" s="1"/>
  <c r="M35" i="2" s="1" a="1"/>
  <c r="M35" i="2" s="1"/>
  <c r="F21" i="2"/>
  <c r="I21" i="2" s="1" a="1"/>
  <c r="I21" i="2" s="1"/>
  <c r="M21" i="2" s="1" a="1"/>
  <c r="M21" i="2" s="1"/>
  <c r="F8" i="2"/>
  <c r="I8" i="2" s="1" a="1"/>
  <c r="I8" i="2" s="1"/>
  <c r="M8" i="2" s="1" a="1"/>
  <c r="M8" i="2" s="1"/>
  <c r="F480" i="2"/>
  <c r="I480" i="2" s="1" a="1"/>
  <c r="I480" i="2" s="1"/>
  <c r="M480" i="2" s="1" a="1"/>
  <c r="M480" i="2" s="1"/>
  <c r="F455" i="2"/>
  <c r="I455" i="2" s="1" a="1"/>
  <c r="I455" i="2" s="1"/>
  <c r="M455" i="2" s="1" a="1"/>
  <c r="M455" i="2" s="1"/>
  <c r="F429" i="2"/>
  <c r="I429" i="2" s="1" a="1"/>
  <c r="I429" i="2" s="1"/>
  <c r="M429" i="2" s="1" a="1"/>
  <c r="M429" i="2" s="1"/>
  <c r="F404" i="2"/>
  <c r="I404" i="2" s="1" a="1"/>
  <c r="I404" i="2" s="1"/>
  <c r="M404" i="2" s="1" a="1"/>
  <c r="M404" i="2" s="1"/>
  <c r="F379" i="2"/>
  <c r="I379" i="2" s="1" a="1"/>
  <c r="I379" i="2" s="1"/>
  <c r="M379" i="2" s="1" a="1"/>
  <c r="M379" i="2" s="1"/>
  <c r="F365" i="2"/>
  <c r="I365" i="2" s="1" a="1"/>
  <c r="I365" i="2" s="1"/>
  <c r="M365" i="2" s="1" a="1"/>
  <c r="M365" i="2" s="1"/>
  <c r="F340" i="2"/>
  <c r="I340" i="2" s="1" a="1"/>
  <c r="I340" i="2" s="1"/>
  <c r="M340" i="2" s="1" a="1"/>
  <c r="M340" i="2" s="1"/>
  <c r="F315" i="2"/>
  <c r="I315" i="2" s="1" a="1"/>
  <c r="I315" i="2" s="1"/>
  <c r="M315" i="2" s="1" a="1"/>
  <c r="M315" i="2" s="1"/>
  <c r="F301" i="2"/>
  <c r="I301" i="2" s="1" a="1"/>
  <c r="I301" i="2" s="1"/>
  <c r="M301" i="2" s="1" a="1"/>
  <c r="M301" i="2" s="1"/>
  <c r="F276" i="2"/>
  <c r="I276" i="2" s="1" a="1"/>
  <c r="I276" i="2" s="1"/>
  <c r="M276" i="2" s="1" a="1"/>
  <c r="M276" i="2" s="1"/>
  <c r="F251" i="2"/>
  <c r="I251" i="2" s="1" a="1"/>
  <c r="I251" i="2" s="1"/>
  <c r="M251" i="2" s="1" a="1"/>
  <c r="M251" i="2" s="1"/>
  <c r="F224" i="2"/>
  <c r="I224" i="2" s="1" a="1"/>
  <c r="I224" i="2" s="1"/>
  <c r="M224" i="2" s="1" a="1"/>
  <c r="M224" i="2" s="1"/>
  <c r="F212" i="2"/>
  <c r="I212" i="2" s="1" a="1"/>
  <c r="I212" i="2" s="1"/>
  <c r="M212" i="2" s="1" a="1"/>
  <c r="M212" i="2" s="1"/>
  <c r="F187" i="2"/>
  <c r="I187" i="2" s="1" a="1"/>
  <c r="I187" i="2" s="1"/>
  <c r="M187" i="2" s="1" a="1"/>
  <c r="M187" i="2" s="1"/>
  <c r="F160" i="2"/>
  <c r="I160" i="2" s="1" a="1"/>
  <c r="I160" i="2" s="1"/>
  <c r="M160" i="2" s="1" a="1"/>
  <c r="M160" i="2" s="1"/>
  <c r="F148" i="2"/>
  <c r="I148" i="2" s="1" a="1"/>
  <c r="I148" i="2" s="1"/>
  <c r="M148" i="2" s="1" a="1"/>
  <c r="M148" i="2" s="1"/>
  <c r="F123" i="2"/>
  <c r="I123" i="2" s="1" a="1"/>
  <c r="I123" i="2" s="1"/>
  <c r="M123" i="2" s="1" a="1"/>
  <c r="M123" i="2" s="1"/>
  <c r="F109" i="2"/>
  <c r="I109" i="2" s="1" a="1"/>
  <c r="I109" i="2" s="1"/>
  <c r="M109" i="2" s="1" a="1"/>
  <c r="M109" i="2" s="1"/>
  <c r="F84" i="2"/>
  <c r="I84" i="2" s="1" a="1"/>
  <c r="I84" i="2" s="1"/>
  <c r="M84" i="2" s="1" a="1"/>
  <c r="M84" i="2" s="1"/>
  <c r="F71" i="2"/>
  <c r="I71" i="2" s="1" a="1"/>
  <c r="I71" i="2" s="1"/>
  <c r="M71" i="2" s="1" a="1"/>
  <c r="M71" i="2" s="1"/>
  <c r="F59" i="2"/>
  <c r="I59" i="2" s="1" a="1"/>
  <c r="I59" i="2" s="1"/>
  <c r="M59" i="2" s="1" a="1"/>
  <c r="M59" i="2" s="1"/>
  <c r="F45" i="2"/>
  <c r="I45" i="2" s="1" a="1"/>
  <c r="I45" i="2" s="1"/>
  <c r="M45" i="2" s="1" a="1"/>
  <c r="M45" i="2" s="1"/>
  <c r="F32" i="2"/>
  <c r="I32" i="2" s="1" a="1"/>
  <c r="I32" i="2" s="1"/>
  <c r="M32" i="2" s="1" a="1"/>
  <c r="M32" i="2" s="1"/>
  <c r="F7" i="2"/>
  <c r="I7" i="2" s="1" a="1"/>
  <c r="I7" i="2" s="1"/>
  <c r="M7" i="2" s="1" a="1"/>
  <c r="M7" i="2" s="1"/>
  <c r="F493" i="2"/>
  <c r="I493" i="2" s="1" a="1"/>
  <c r="I493" i="2" s="1"/>
  <c r="M493" i="2" s="1" a="1"/>
  <c r="M493" i="2" s="1"/>
  <c r="F468" i="2"/>
  <c r="I468" i="2" s="1" a="1"/>
  <c r="I468" i="2" s="1"/>
  <c r="M468" i="2" s="1" a="1"/>
  <c r="M468" i="2" s="1"/>
  <c r="F443" i="2"/>
  <c r="I443" i="2" s="1" a="1"/>
  <c r="I443" i="2" s="1"/>
  <c r="M443" i="2" s="1" a="1"/>
  <c r="M443" i="2" s="1"/>
  <c r="F416" i="2"/>
  <c r="I416" i="2" s="1" a="1"/>
  <c r="I416" i="2" s="1"/>
  <c r="M416" i="2" s="1" a="1"/>
  <c r="M416" i="2" s="1"/>
  <c r="F391" i="2"/>
  <c r="I391" i="2" s="1" a="1"/>
  <c r="I391" i="2" s="1"/>
  <c r="M391" i="2" s="1" a="1"/>
  <c r="M391" i="2" s="1"/>
  <c r="F352" i="2"/>
  <c r="I352" i="2" s="1" a="1"/>
  <c r="I352" i="2" s="1"/>
  <c r="M352" i="2" s="1" a="1"/>
  <c r="M352" i="2" s="1"/>
  <c r="F327" i="2"/>
  <c r="I327" i="2" s="1" a="1"/>
  <c r="I327" i="2" s="1"/>
  <c r="M327" i="2" s="1" a="1"/>
  <c r="M327" i="2" s="1"/>
  <c r="F288" i="2"/>
  <c r="I288" i="2" s="1" a="1"/>
  <c r="I288" i="2" s="1"/>
  <c r="M288" i="2" s="1" a="1"/>
  <c r="M288" i="2" s="1"/>
  <c r="F263" i="2"/>
  <c r="I263" i="2" s="1" a="1"/>
  <c r="I263" i="2" s="1"/>
  <c r="M263" i="2" s="1" a="1"/>
  <c r="M263" i="2" s="1"/>
  <c r="F237" i="2"/>
  <c r="I237" i="2" s="1" a="1"/>
  <c r="I237" i="2" s="1"/>
  <c r="M237" i="2" s="1" a="1"/>
  <c r="M237" i="2" s="1"/>
  <c r="F199" i="2"/>
  <c r="I199" i="2" s="1" a="1"/>
  <c r="I199" i="2" s="1"/>
  <c r="M199" i="2" s="1" a="1"/>
  <c r="M199" i="2" s="1"/>
  <c r="F173" i="2"/>
  <c r="I173" i="2" s="1" a="1"/>
  <c r="I173" i="2" s="1"/>
  <c r="M173" i="2" s="1" a="1"/>
  <c r="M173" i="2" s="1"/>
  <c r="F135" i="2"/>
  <c r="I135" i="2" s="1" a="1"/>
  <c r="I135" i="2" s="1"/>
  <c r="M135" i="2" s="1" a="1"/>
  <c r="M135" i="2" s="1"/>
  <c r="F96" i="2"/>
  <c r="I96" i="2" s="1" a="1"/>
  <c r="I96" i="2" s="1"/>
  <c r="M96" i="2" s="1" a="1"/>
  <c r="M96" i="2" s="1"/>
  <c r="F20" i="2"/>
  <c r="I20" i="2" s="1" a="1"/>
  <c r="I20" i="2" s="1"/>
  <c r="M20" i="2" s="1" a="1"/>
  <c r="M20" i="2" s="1"/>
  <c r="F492" i="2"/>
  <c r="I492" i="2" s="1" a="1"/>
  <c r="I492" i="2" s="1"/>
  <c r="M492" i="2" s="1" a="1"/>
  <c r="M492" i="2" s="1"/>
  <c r="F479" i="2"/>
  <c r="I479" i="2" s="1" a="1"/>
  <c r="I479" i="2" s="1"/>
  <c r="M479" i="2" s="1" a="1"/>
  <c r="M479" i="2" s="1"/>
  <c r="F467" i="2"/>
  <c r="I467" i="2" s="1" a="1"/>
  <c r="I467" i="2" s="1"/>
  <c r="M467" i="2" s="1" a="1"/>
  <c r="M467" i="2" s="1"/>
  <c r="F453" i="2"/>
  <c r="I453" i="2" s="1" a="1"/>
  <c r="I453" i="2" s="1"/>
  <c r="M453" i="2" s="1" a="1"/>
  <c r="M453" i="2" s="1"/>
  <c r="F440" i="2"/>
  <c r="I440" i="2" s="1" a="1"/>
  <c r="I440" i="2" s="1"/>
  <c r="M440" i="2" s="1" a="1"/>
  <c r="M440" i="2" s="1"/>
  <c r="F428" i="2"/>
  <c r="I428" i="2" s="1" a="1"/>
  <c r="I428" i="2" s="1"/>
  <c r="M428" i="2" s="1" a="1"/>
  <c r="M428" i="2" s="1"/>
  <c r="F415" i="2"/>
  <c r="I415" i="2" s="1" a="1"/>
  <c r="I415" i="2" s="1"/>
  <c r="M415" i="2" s="1" a="1"/>
  <c r="M415" i="2" s="1"/>
  <c r="F403" i="2"/>
  <c r="I403" i="2" s="1" a="1"/>
  <c r="I403" i="2" s="1"/>
  <c r="M403" i="2" s="1" a="1"/>
  <c r="M403" i="2" s="1"/>
  <c r="F389" i="2"/>
  <c r="I389" i="2" s="1" a="1"/>
  <c r="I389" i="2" s="1"/>
  <c r="M389" i="2" s="1" a="1"/>
  <c r="M389" i="2" s="1"/>
  <c r="F376" i="2"/>
  <c r="I376" i="2" s="1" a="1"/>
  <c r="I376" i="2" s="1"/>
  <c r="M376" i="2" s="1" a="1"/>
  <c r="M376" i="2" s="1"/>
  <c r="F364" i="2"/>
  <c r="I364" i="2" s="1" a="1"/>
  <c r="I364" i="2" s="1"/>
  <c r="M364" i="2" s="1" a="1"/>
  <c r="M364" i="2" s="1"/>
  <c r="F351" i="2"/>
  <c r="I351" i="2" s="1" a="1"/>
  <c r="I351" i="2" s="1"/>
  <c r="M351" i="2" s="1" a="1"/>
  <c r="M351" i="2" s="1"/>
  <c r="F339" i="2"/>
  <c r="I339" i="2" s="1" a="1"/>
  <c r="I339" i="2" s="1"/>
  <c r="M339" i="2" s="1" a="1"/>
  <c r="M339" i="2" s="1"/>
  <c r="F325" i="2"/>
  <c r="I325" i="2" s="1" a="1"/>
  <c r="I325" i="2" s="1"/>
  <c r="M325" i="2" s="1" a="1"/>
  <c r="M325" i="2" s="1"/>
  <c r="F312" i="2"/>
  <c r="I312" i="2" s="1" a="1"/>
  <c r="I312" i="2" s="1"/>
  <c r="M312" i="2" s="1" a="1"/>
  <c r="M312" i="2" s="1"/>
  <c r="F300" i="2"/>
  <c r="I300" i="2" s="1" a="1"/>
  <c r="I300" i="2" s="1"/>
  <c r="M300" i="2" s="1" a="1"/>
  <c r="M300" i="2" s="1"/>
  <c r="F287" i="2"/>
  <c r="I287" i="2" s="1" a="1"/>
  <c r="I287" i="2" s="1"/>
  <c r="M287" i="2" s="1" a="1"/>
  <c r="M287" i="2" s="1"/>
  <c r="F275" i="2"/>
  <c r="I275" i="2" s="1" a="1"/>
  <c r="I275" i="2" s="1"/>
  <c r="M275" i="2" s="1" a="1"/>
  <c r="M275" i="2" s="1"/>
  <c r="F261" i="2"/>
  <c r="I261" i="2" s="1" a="1"/>
  <c r="I261" i="2" s="1"/>
  <c r="M261" i="2" s="1" a="1"/>
  <c r="M261" i="2" s="1"/>
  <c r="F248" i="2"/>
  <c r="I248" i="2" s="1" a="1"/>
  <c r="I248" i="2" s="1"/>
  <c r="M248" i="2" s="1" a="1"/>
  <c r="M248" i="2" s="1"/>
  <c r="F236" i="2"/>
  <c r="I236" i="2" s="1" a="1"/>
  <c r="I236" i="2" s="1"/>
  <c r="M236" i="2" s="1" a="1"/>
  <c r="M236" i="2" s="1"/>
  <c r="F223" i="2"/>
  <c r="I223" i="2" s="1" a="1"/>
  <c r="I223" i="2" s="1"/>
  <c r="M223" i="2" s="1" a="1"/>
  <c r="M223" i="2" s="1"/>
  <c r="F211" i="2"/>
  <c r="I211" i="2" s="1" a="1"/>
  <c r="I211" i="2" s="1"/>
  <c r="M211" i="2" s="1" a="1"/>
  <c r="M211" i="2" s="1"/>
  <c r="F197" i="2"/>
  <c r="I197" i="2" s="1" a="1"/>
  <c r="I197" i="2" s="1"/>
  <c r="M197" i="2" s="1" a="1"/>
  <c r="M197" i="2" s="1"/>
  <c r="F184" i="2"/>
  <c r="I184" i="2" s="1" a="1"/>
  <c r="I184" i="2" s="1"/>
  <c r="M184" i="2" s="1" a="1"/>
  <c r="M184" i="2" s="1"/>
  <c r="F172" i="2"/>
  <c r="I172" i="2" s="1" a="1"/>
  <c r="I172" i="2" s="1"/>
  <c r="M172" i="2" s="1" a="1"/>
  <c r="M172" i="2" s="1"/>
  <c r="F159" i="2"/>
  <c r="I159" i="2" s="1" a="1"/>
  <c r="I159" i="2" s="1"/>
  <c r="M159" i="2" s="1" a="1"/>
  <c r="M159" i="2" s="1"/>
  <c r="F147" i="2"/>
  <c r="I147" i="2" s="1" a="1"/>
  <c r="I147" i="2" s="1"/>
  <c r="M147" i="2" s="1" a="1"/>
  <c r="M147" i="2" s="1"/>
  <c r="F133" i="2"/>
  <c r="I133" i="2" s="1" a="1"/>
  <c r="I133" i="2" s="1"/>
  <c r="M133" i="2" s="1" a="1"/>
  <c r="M133" i="2" s="1"/>
  <c r="F120" i="2"/>
  <c r="I120" i="2" s="1" a="1"/>
  <c r="I120" i="2" s="1"/>
  <c r="M120" i="2" s="1" a="1"/>
  <c r="M120" i="2" s="1"/>
  <c r="F108" i="2"/>
  <c r="I108" i="2" s="1" a="1"/>
  <c r="I108" i="2" s="1"/>
  <c r="M108" i="2" s="1" a="1"/>
  <c r="M108" i="2" s="1"/>
  <c r="F95" i="2"/>
  <c r="I95" i="2" s="1" a="1"/>
  <c r="I95" i="2" s="1"/>
  <c r="M95" i="2" s="1" a="1"/>
  <c r="M95" i="2" s="1"/>
  <c r="F83" i="2"/>
  <c r="I83" i="2" s="1" a="1"/>
  <c r="I83" i="2" s="1"/>
  <c r="M83" i="2" s="1" a="1"/>
  <c r="M83" i="2" s="1"/>
  <c r="F69" i="2"/>
  <c r="I69" i="2" s="1" a="1"/>
  <c r="I69" i="2" s="1"/>
  <c r="M69" i="2" s="1" a="1"/>
  <c r="M69" i="2" s="1"/>
  <c r="F56" i="2"/>
  <c r="I56" i="2" s="1" a="1"/>
  <c r="I56" i="2" s="1"/>
  <c r="M56" i="2" s="1" a="1"/>
  <c r="M56" i="2" s="1"/>
  <c r="F44" i="2"/>
  <c r="I44" i="2" s="1" a="1"/>
  <c r="I44" i="2" s="1"/>
  <c r="M44" i="2" s="1" a="1"/>
  <c r="M44" i="2" s="1"/>
  <c r="F31" i="2"/>
  <c r="I31" i="2" s="1" a="1"/>
  <c r="I31" i="2" s="1"/>
  <c r="M31" i="2" s="1" a="1"/>
  <c r="M31" i="2" s="1"/>
  <c r="F19" i="2"/>
  <c r="I19" i="2" s="1" a="1"/>
  <c r="I19" i="2" s="1"/>
  <c r="M19" i="2" s="1" a="1"/>
  <c r="M19" i="2" s="1"/>
  <c r="F5" i="2"/>
  <c r="I5" i="2" s="1" a="1"/>
  <c r="I5" i="2" s="1"/>
  <c r="M5" i="2" s="1" a="1"/>
  <c r="M5" i="2" s="1"/>
  <c r="F503" i="2"/>
  <c r="I503" i="2" s="1" a="1"/>
  <c r="I503" i="2" s="1"/>
  <c r="M503" i="2" s="1" a="1"/>
  <c r="M503" i="2" s="1"/>
  <c r="F477" i="2"/>
  <c r="I477" i="2" s="1" a="1"/>
  <c r="I477" i="2" s="1"/>
  <c r="M477" i="2" s="1" a="1"/>
  <c r="M477" i="2" s="1"/>
  <c r="F452" i="2"/>
  <c r="I452" i="2" s="1" a="1"/>
  <c r="I452" i="2" s="1"/>
  <c r="M452" i="2" s="1" a="1"/>
  <c r="M452" i="2" s="1"/>
  <c r="F439" i="2"/>
  <c r="I439" i="2" s="1" a="1"/>
  <c r="I439" i="2" s="1"/>
  <c r="M439" i="2" s="1" a="1"/>
  <c r="M439" i="2" s="1"/>
  <c r="F413" i="2"/>
  <c r="I413" i="2" s="1" a="1"/>
  <c r="I413" i="2" s="1"/>
  <c r="M413" i="2" s="1" a="1"/>
  <c r="M413" i="2" s="1"/>
  <c r="F400" i="2"/>
  <c r="I400" i="2" s="1" a="1"/>
  <c r="I400" i="2" s="1"/>
  <c r="M400" i="2" s="1" a="1"/>
  <c r="M400" i="2" s="1"/>
  <c r="F375" i="2"/>
  <c r="I375" i="2" s="1" a="1"/>
  <c r="I375" i="2" s="1"/>
  <c r="M375" i="2" s="1" a="1"/>
  <c r="M375" i="2" s="1"/>
  <c r="F349" i="2"/>
  <c r="I349" i="2" s="1" a="1"/>
  <c r="I349" i="2" s="1"/>
  <c r="M349" i="2" s="1" a="1"/>
  <c r="M349" i="2" s="1"/>
  <c r="F324" i="2"/>
  <c r="I324" i="2" s="1" a="1"/>
  <c r="I324" i="2" s="1"/>
  <c r="M324" i="2" s="1" a="1"/>
  <c r="M324" i="2" s="1"/>
  <c r="F299" i="2"/>
  <c r="I299" i="2" s="1" a="1"/>
  <c r="I299" i="2" s="1"/>
  <c r="M299" i="2" s="1" a="1"/>
  <c r="M299" i="2" s="1"/>
  <c r="F272" i="2"/>
  <c r="I272" i="2" s="1" a="1"/>
  <c r="I272" i="2" s="1"/>
  <c r="M272" i="2" s="1" a="1"/>
  <c r="M272" i="2" s="1"/>
  <c r="F260" i="2"/>
  <c r="I260" i="2" s="1" a="1"/>
  <c r="I260" i="2" s="1"/>
  <c r="M260" i="2" s="1" a="1"/>
  <c r="M260" i="2" s="1"/>
  <c r="F247" i="2"/>
  <c r="I247" i="2" s="1" a="1"/>
  <c r="I247" i="2" s="1"/>
  <c r="M247" i="2" s="1" a="1"/>
  <c r="M247" i="2" s="1"/>
  <c r="F221" i="2"/>
  <c r="I221" i="2" s="1" a="1"/>
  <c r="I221" i="2" s="1"/>
  <c r="M221" i="2" s="1" a="1"/>
  <c r="M221" i="2" s="1"/>
  <c r="F208" i="2"/>
  <c r="I208" i="2" s="1" a="1"/>
  <c r="I208" i="2" s="1"/>
  <c r="M208" i="2" s="1" a="1"/>
  <c r="M208" i="2" s="1"/>
  <c r="F196" i="2"/>
  <c r="I196" i="2" s="1" a="1"/>
  <c r="I196" i="2" s="1"/>
  <c r="M196" i="2" s="1" a="1"/>
  <c r="M196" i="2" s="1"/>
  <c r="F183" i="2"/>
  <c r="I183" i="2" s="1" a="1"/>
  <c r="I183" i="2" s="1"/>
  <c r="M183" i="2" s="1" a="1"/>
  <c r="M183" i="2" s="1"/>
  <c r="F171" i="2"/>
  <c r="I171" i="2" s="1" a="1"/>
  <c r="I171" i="2" s="1"/>
  <c r="M171" i="2" s="1" a="1"/>
  <c r="M171" i="2" s="1"/>
  <c r="F157" i="2"/>
  <c r="I157" i="2" s="1" a="1"/>
  <c r="I157" i="2" s="1"/>
  <c r="M157" i="2" s="1" a="1"/>
  <c r="M157" i="2" s="1"/>
  <c r="F144" i="2"/>
  <c r="I144" i="2" s="1" a="1"/>
  <c r="I144" i="2" s="1"/>
  <c r="M144" i="2" s="1" a="1"/>
  <c r="M144" i="2" s="1"/>
  <c r="F132" i="2"/>
  <c r="I132" i="2" s="1" a="1"/>
  <c r="I132" i="2" s="1"/>
  <c r="M132" i="2" s="1" a="1"/>
  <c r="M132" i="2" s="1"/>
  <c r="F119" i="2"/>
  <c r="I119" i="2" s="1" a="1"/>
  <c r="I119" i="2" s="1"/>
  <c r="M119" i="2" s="1" a="1"/>
  <c r="M119" i="2" s="1"/>
  <c r="F107" i="2"/>
  <c r="I107" i="2" s="1" a="1"/>
  <c r="I107" i="2" s="1"/>
  <c r="M107" i="2" s="1" a="1"/>
  <c r="M107" i="2" s="1"/>
  <c r="F93" i="2"/>
  <c r="I93" i="2" s="1" a="1"/>
  <c r="I93" i="2" s="1"/>
  <c r="M93" i="2" s="1" a="1"/>
  <c r="M93" i="2" s="1"/>
  <c r="F80" i="2"/>
  <c r="I80" i="2" s="1" a="1"/>
  <c r="I80" i="2" s="1"/>
  <c r="M80" i="2" s="1" a="1"/>
  <c r="M80" i="2" s="1"/>
  <c r="F68" i="2"/>
  <c r="I68" i="2" s="1" a="1"/>
  <c r="I68" i="2" s="1"/>
  <c r="M68" i="2" s="1" a="1"/>
  <c r="M68" i="2" s="1"/>
  <c r="F55" i="2"/>
  <c r="I55" i="2" s="1" a="1"/>
  <c r="I55" i="2" s="1"/>
  <c r="M55" i="2" s="1" a="1"/>
  <c r="M55" i="2" s="1"/>
  <c r="F43" i="2"/>
  <c r="I43" i="2" s="1" a="1"/>
  <c r="I43" i="2" s="1"/>
  <c r="M43" i="2" s="1" a="1"/>
  <c r="M43" i="2" s="1"/>
  <c r="F16" i="2"/>
  <c r="I16" i="2" s="1" a="1"/>
  <c r="I16" i="2" s="1"/>
  <c r="M16" i="2" s="1" a="1"/>
  <c r="M16" i="2" s="1"/>
  <c r="F491" i="2"/>
  <c r="F464" i="2"/>
  <c r="I464" i="2" s="1" a="1"/>
  <c r="I464" i="2" s="1"/>
  <c r="M464" i="2" s="1" a="1"/>
  <c r="M464" i="2" s="1"/>
  <c r="F427" i="2"/>
  <c r="I427" i="2" s="1" a="1"/>
  <c r="I427" i="2" s="1"/>
  <c r="M427" i="2" s="1" a="1"/>
  <c r="M427" i="2" s="1"/>
  <c r="F388" i="2"/>
  <c r="I388" i="2" s="1" a="1"/>
  <c r="I388" i="2" s="1"/>
  <c r="M388" i="2" s="1" a="1"/>
  <c r="M388" i="2" s="1"/>
  <c r="F363" i="2"/>
  <c r="I363" i="2" s="1" a="1"/>
  <c r="I363" i="2" s="1"/>
  <c r="M363" i="2" s="1" a="1"/>
  <c r="M363" i="2" s="1"/>
  <c r="F336" i="2"/>
  <c r="I336" i="2" s="1" a="1"/>
  <c r="I336" i="2" s="1"/>
  <c r="M336" i="2" s="1" a="1"/>
  <c r="M336" i="2" s="1"/>
  <c r="F311" i="2"/>
  <c r="I311" i="2" s="1" a="1"/>
  <c r="I311" i="2" s="1"/>
  <c r="M311" i="2" s="1" a="1"/>
  <c r="M311" i="2" s="1"/>
  <c r="F285" i="2"/>
  <c r="I285" i="2" s="1" a="1"/>
  <c r="I285" i="2" s="1"/>
  <c r="M285" i="2" s="1" a="1"/>
  <c r="M285" i="2" s="1"/>
  <c r="F235" i="2"/>
  <c r="I235" i="2" s="1" a="1"/>
  <c r="I235" i="2" s="1"/>
  <c r="M235" i="2" s="1" a="1"/>
  <c r="M235" i="2" s="1"/>
  <c r="F29" i="2"/>
  <c r="I29" i="2" s="1" a="1"/>
  <c r="I29" i="2" s="1"/>
  <c r="M29" i="2" s="1" a="1"/>
  <c r="M29" i="2" s="1"/>
  <c r="F501" i="2"/>
  <c r="I501" i="2" s="1" a="1"/>
  <c r="I501" i="2" s="1"/>
  <c r="M501" i="2" s="1" a="1"/>
  <c r="M501" i="2" s="1"/>
  <c r="F488" i="2"/>
  <c r="I488" i="2" s="1" a="1"/>
  <c r="I488" i="2" s="1"/>
  <c r="M488" i="2" s="1" a="1"/>
  <c r="M488" i="2" s="1"/>
  <c r="F476" i="2"/>
  <c r="I476" i="2" s="1" a="1"/>
  <c r="I476" i="2" s="1"/>
  <c r="M476" i="2" s="1" a="1"/>
  <c r="M476" i="2" s="1"/>
  <c r="F463" i="2"/>
  <c r="I463" i="2" s="1" a="1"/>
  <c r="I463" i="2" s="1"/>
  <c r="M463" i="2" s="1" a="1"/>
  <c r="M463" i="2" s="1"/>
  <c r="F451" i="2"/>
  <c r="I451" i="2" s="1" a="1"/>
  <c r="I451" i="2" s="1"/>
  <c r="M451" i="2" s="1" a="1"/>
  <c r="M451" i="2" s="1"/>
  <c r="F437" i="2"/>
  <c r="I437" i="2" s="1" a="1"/>
  <c r="I437" i="2" s="1"/>
  <c r="M437" i="2" s="1" a="1"/>
  <c r="M437" i="2" s="1"/>
  <c r="F424" i="2"/>
  <c r="I424" i="2" s="1" a="1"/>
  <c r="I424" i="2" s="1"/>
  <c r="M424" i="2" s="1" a="1"/>
  <c r="M424" i="2" s="1"/>
  <c r="F412" i="2"/>
  <c r="I412" i="2" s="1" a="1"/>
  <c r="I412" i="2" s="1"/>
  <c r="M412" i="2" s="1" a="1"/>
  <c r="M412" i="2" s="1"/>
  <c r="F399" i="2"/>
  <c r="I399" i="2" s="1" a="1"/>
  <c r="I399" i="2" s="1"/>
  <c r="M399" i="2" s="1" a="1"/>
  <c r="M399" i="2" s="1"/>
  <c r="F387" i="2"/>
  <c r="I387" i="2" s="1" a="1"/>
  <c r="I387" i="2" s="1"/>
  <c r="M387" i="2" s="1" a="1"/>
  <c r="M387" i="2" s="1"/>
  <c r="F373" i="2"/>
  <c r="I373" i="2" s="1" a="1"/>
  <c r="I373" i="2" s="1"/>
  <c r="M373" i="2" s="1" a="1"/>
  <c r="M373" i="2" s="1"/>
  <c r="F360" i="2"/>
  <c r="I360" i="2" s="1" a="1"/>
  <c r="I360" i="2" s="1"/>
  <c r="M360" i="2" s="1" a="1"/>
  <c r="M360" i="2" s="1"/>
  <c r="F348" i="2"/>
  <c r="I348" i="2" s="1" a="1"/>
  <c r="I348" i="2" s="1"/>
  <c r="M348" i="2" s="1" a="1"/>
  <c r="M348" i="2" s="1"/>
  <c r="F335" i="2"/>
  <c r="I335" i="2" s="1" a="1"/>
  <c r="I335" i="2" s="1"/>
  <c r="M335" i="2" s="1" a="1"/>
  <c r="M335" i="2" s="1"/>
  <c r="F323" i="2"/>
  <c r="I323" i="2" s="1" a="1"/>
  <c r="I323" i="2" s="1"/>
  <c r="M323" i="2" s="1" a="1"/>
  <c r="M323" i="2" s="1"/>
  <c r="F309" i="2"/>
  <c r="I309" i="2" s="1" a="1"/>
  <c r="I309" i="2" s="1"/>
  <c r="M309" i="2" s="1" a="1"/>
  <c r="M309" i="2" s="1"/>
  <c r="F296" i="2"/>
  <c r="I296" i="2" s="1" a="1"/>
  <c r="I296" i="2" s="1"/>
  <c r="M296" i="2" s="1" a="1"/>
  <c r="M296" i="2" s="1"/>
  <c r="F284" i="2"/>
  <c r="I284" i="2" s="1" a="1"/>
  <c r="I284" i="2" s="1"/>
  <c r="M284" i="2" s="1" a="1"/>
  <c r="M284" i="2" s="1"/>
  <c r="F271" i="2"/>
  <c r="I271" i="2" s="1" a="1"/>
  <c r="I271" i="2" s="1"/>
  <c r="M271" i="2" s="1" a="1"/>
  <c r="M271" i="2" s="1"/>
  <c r="F259" i="2"/>
  <c r="I259" i="2" s="1" a="1"/>
  <c r="I259" i="2" s="1"/>
  <c r="M259" i="2" s="1" a="1"/>
  <c r="M259" i="2" s="1"/>
  <c r="F245" i="2"/>
  <c r="I245" i="2" s="1" a="1"/>
  <c r="I245" i="2" s="1"/>
  <c r="M245" i="2" s="1" a="1"/>
  <c r="M245" i="2" s="1"/>
  <c r="F232" i="2"/>
  <c r="I232" i="2" s="1" a="1"/>
  <c r="I232" i="2" s="1"/>
  <c r="M232" i="2" s="1" a="1"/>
  <c r="M232" i="2" s="1"/>
  <c r="F220" i="2"/>
  <c r="I220" i="2" s="1" a="1"/>
  <c r="I220" i="2" s="1"/>
  <c r="M220" i="2" s="1" a="1"/>
  <c r="M220" i="2" s="1"/>
  <c r="F207" i="2"/>
  <c r="I207" i="2" s="1" a="1"/>
  <c r="I207" i="2" s="1"/>
  <c r="M207" i="2" s="1" a="1"/>
  <c r="M207" i="2" s="1"/>
  <c r="F195" i="2"/>
  <c r="I195" i="2" s="1" a="1"/>
  <c r="I195" i="2" s="1"/>
  <c r="M195" i="2" s="1" a="1"/>
  <c r="M195" i="2" s="1"/>
  <c r="F181" i="2"/>
  <c r="I181" i="2" s="1" a="1"/>
  <c r="I181" i="2" s="1"/>
  <c r="M181" i="2" s="1" a="1"/>
  <c r="M181" i="2" s="1"/>
  <c r="F168" i="2"/>
  <c r="I168" i="2" s="1" a="1"/>
  <c r="I168" i="2" s="1"/>
  <c r="M168" i="2" s="1" a="1"/>
  <c r="M168" i="2" s="1"/>
  <c r="F156" i="2"/>
  <c r="I156" i="2" s="1" a="1"/>
  <c r="I156" i="2" s="1"/>
  <c r="M156" i="2" s="1" a="1"/>
  <c r="M156" i="2" s="1"/>
  <c r="F143" i="2"/>
  <c r="I143" i="2" s="1" a="1"/>
  <c r="I143" i="2" s="1"/>
  <c r="M143" i="2" s="1" a="1"/>
  <c r="M143" i="2" s="1"/>
  <c r="F131" i="2"/>
  <c r="I131" i="2" s="1" a="1"/>
  <c r="I131" i="2" s="1"/>
  <c r="M131" i="2" s="1" a="1"/>
  <c r="M131" i="2" s="1"/>
  <c r="F117" i="2"/>
  <c r="I117" i="2" s="1" a="1"/>
  <c r="I117" i="2" s="1"/>
  <c r="M117" i="2" s="1" a="1"/>
  <c r="M117" i="2" s="1"/>
  <c r="F104" i="2"/>
  <c r="I104" i="2" s="1" a="1"/>
  <c r="I104" i="2" s="1"/>
  <c r="M104" i="2" s="1" a="1"/>
  <c r="M104" i="2" s="1"/>
  <c r="F92" i="2"/>
  <c r="I92" i="2" s="1" a="1"/>
  <c r="I92" i="2" s="1"/>
  <c r="M92" i="2" s="1" a="1"/>
  <c r="M92" i="2" s="1"/>
  <c r="F79" i="2"/>
  <c r="I79" i="2" s="1" a="1"/>
  <c r="I79" i="2" s="1"/>
  <c r="M79" i="2" s="1" a="1"/>
  <c r="M79" i="2" s="1"/>
  <c r="F67" i="2"/>
  <c r="I67" i="2" s="1" a="1"/>
  <c r="I67" i="2" s="1"/>
  <c r="M67" i="2" s="1" a="1"/>
  <c r="M67" i="2" s="1"/>
  <c r="F53" i="2"/>
  <c r="I53" i="2" s="1" a="1"/>
  <c r="I53" i="2" s="1"/>
  <c r="M53" i="2" s="1" a="1"/>
  <c r="M53" i="2" s="1"/>
  <c r="F40" i="2"/>
  <c r="I40" i="2" s="1" a="1"/>
  <c r="I40" i="2" s="1"/>
  <c r="M40" i="2" s="1" a="1"/>
  <c r="M40" i="2" s="1"/>
  <c r="F28" i="2"/>
  <c r="I28" i="2" s="1" a="1"/>
  <c r="I28" i="2" s="1"/>
  <c r="M28" i="2" s="1" a="1"/>
  <c r="M28" i="2" s="1"/>
  <c r="F15" i="2"/>
  <c r="I15" i="2" s="1" a="1"/>
  <c r="I15" i="2" s="1"/>
  <c r="M15" i="2" s="1" a="1"/>
  <c r="M15" i="2" s="1"/>
  <c r="F498" i="2"/>
  <c r="I498" i="2" s="1" a="1"/>
  <c r="I498" i="2" s="1"/>
  <c r="M498" i="2" s="1" a="1"/>
  <c r="M498" i="2" s="1"/>
  <c r="F490" i="2"/>
  <c r="I490" i="2" s="1" a="1"/>
  <c r="I490" i="2" s="1"/>
  <c r="M490" i="2" s="1" a="1"/>
  <c r="M490" i="2" s="1"/>
  <c r="F482" i="2"/>
  <c r="I482" i="2" s="1" a="1"/>
  <c r="I482" i="2" s="1"/>
  <c r="M482" i="2" s="1" a="1"/>
  <c r="M482" i="2" s="1"/>
  <c r="F474" i="2"/>
  <c r="I474" i="2" s="1" a="1"/>
  <c r="I474" i="2" s="1"/>
  <c r="M474" i="2" s="1" a="1"/>
  <c r="M474" i="2" s="1"/>
  <c r="F466" i="2"/>
  <c r="I466" i="2" s="1" a="1"/>
  <c r="I466" i="2" s="1"/>
  <c r="M466" i="2" s="1" a="1"/>
  <c r="M466" i="2" s="1"/>
  <c r="F458" i="2"/>
  <c r="I458" i="2" s="1" a="1"/>
  <c r="I458" i="2" s="1"/>
  <c r="M458" i="2" s="1" a="1"/>
  <c r="M458" i="2" s="1"/>
  <c r="F450" i="2"/>
  <c r="I450" i="2" s="1" a="1"/>
  <c r="I450" i="2" s="1"/>
  <c r="M450" i="2" s="1" a="1"/>
  <c r="M450" i="2" s="1"/>
  <c r="F442" i="2"/>
  <c r="I442" i="2" s="1" a="1"/>
  <c r="I442" i="2" s="1"/>
  <c r="M442" i="2" s="1" a="1"/>
  <c r="M442" i="2" s="1"/>
  <c r="F434" i="2"/>
  <c r="I434" i="2" s="1" a="1"/>
  <c r="I434" i="2" s="1"/>
  <c r="M434" i="2" s="1" a="1"/>
  <c r="M434" i="2" s="1"/>
  <c r="F426" i="2"/>
  <c r="I426" i="2" s="1" a="1"/>
  <c r="I426" i="2" s="1"/>
  <c r="M426" i="2" s="1" a="1"/>
  <c r="M426" i="2" s="1"/>
  <c r="F418" i="2"/>
  <c r="I418" i="2" s="1" a="1"/>
  <c r="I418" i="2" s="1"/>
  <c r="M418" i="2" s="1" a="1"/>
  <c r="M418" i="2" s="1"/>
  <c r="F410" i="2"/>
  <c r="I410" i="2" s="1" a="1"/>
  <c r="I410" i="2" s="1"/>
  <c r="M410" i="2" s="1" a="1"/>
  <c r="M410" i="2" s="1"/>
  <c r="F402" i="2"/>
  <c r="I402" i="2" s="1" a="1"/>
  <c r="I402" i="2" s="1"/>
  <c r="M402" i="2" s="1" a="1"/>
  <c r="M402" i="2" s="1"/>
  <c r="F394" i="2"/>
  <c r="I394" i="2" s="1" a="1"/>
  <c r="I394" i="2" s="1"/>
  <c r="M394" i="2" s="1" a="1"/>
  <c r="M394" i="2" s="1"/>
  <c r="F386" i="2"/>
  <c r="I386" i="2" s="1" a="1"/>
  <c r="I386" i="2" s="1"/>
  <c r="M386" i="2" s="1" a="1"/>
  <c r="M386" i="2" s="1"/>
  <c r="F378" i="2"/>
  <c r="I378" i="2" s="1" a="1"/>
  <c r="I378" i="2" s="1"/>
  <c r="M378" i="2" s="1" a="1"/>
  <c r="M378" i="2" s="1"/>
  <c r="F370" i="2"/>
  <c r="I370" i="2" s="1" a="1"/>
  <c r="I370" i="2" s="1"/>
  <c r="M370" i="2" s="1" a="1"/>
  <c r="M370" i="2" s="1"/>
  <c r="F362" i="2"/>
  <c r="I362" i="2" s="1" a="1"/>
  <c r="I362" i="2" s="1"/>
  <c r="M362" i="2" s="1" a="1"/>
  <c r="M362" i="2" s="1"/>
  <c r="F354" i="2"/>
  <c r="I354" i="2" s="1" a="1"/>
  <c r="I354" i="2" s="1"/>
  <c r="M354" i="2" s="1" a="1"/>
  <c r="M354" i="2" s="1"/>
  <c r="F346" i="2"/>
  <c r="I346" i="2" s="1" a="1"/>
  <c r="I346" i="2" s="1"/>
  <c r="M346" i="2" s="1" a="1"/>
  <c r="M346" i="2" s="1"/>
  <c r="F338" i="2"/>
  <c r="I338" i="2" s="1" a="1"/>
  <c r="I338" i="2" s="1"/>
  <c r="M338" i="2" s="1" a="1"/>
  <c r="M338" i="2" s="1"/>
  <c r="F330" i="2"/>
  <c r="I330" i="2" s="1" a="1"/>
  <c r="I330" i="2" s="1"/>
  <c r="M330" i="2" s="1" a="1"/>
  <c r="M330" i="2" s="1"/>
  <c r="F322" i="2"/>
  <c r="I322" i="2" s="1" a="1"/>
  <c r="I322" i="2" s="1"/>
  <c r="M322" i="2" s="1" a="1"/>
  <c r="M322" i="2" s="1"/>
  <c r="F314" i="2"/>
  <c r="I314" i="2" s="1" a="1"/>
  <c r="I314" i="2" s="1"/>
  <c r="M314" i="2" s="1" a="1"/>
  <c r="M314" i="2" s="1"/>
  <c r="F306" i="2"/>
  <c r="I306" i="2" s="1" a="1"/>
  <c r="I306" i="2" s="1"/>
  <c r="M306" i="2" s="1" a="1"/>
  <c r="M306" i="2" s="1"/>
  <c r="F298" i="2"/>
  <c r="I298" i="2" s="1" a="1"/>
  <c r="I298" i="2" s="1"/>
  <c r="M298" i="2" s="1" a="1"/>
  <c r="M298" i="2" s="1"/>
  <c r="F290" i="2"/>
  <c r="I290" i="2" s="1" a="1"/>
  <c r="I290" i="2" s="1"/>
  <c r="M290" i="2" s="1" a="1"/>
  <c r="M290" i="2" s="1"/>
  <c r="F282" i="2"/>
  <c r="I282" i="2" s="1" a="1"/>
  <c r="I282" i="2" s="1"/>
  <c r="M282" i="2" s="1" a="1"/>
  <c r="M282" i="2" s="1"/>
  <c r="F274" i="2"/>
  <c r="I274" i="2" s="1" a="1"/>
  <c r="I274" i="2" s="1"/>
  <c r="M274" i="2" s="1" a="1"/>
  <c r="M274" i="2" s="1"/>
  <c r="F266" i="2"/>
  <c r="I266" i="2" s="1" a="1"/>
  <c r="I266" i="2" s="1"/>
  <c r="M266" i="2" s="1" a="1"/>
  <c r="M266" i="2" s="1"/>
  <c r="F258" i="2"/>
  <c r="I258" i="2" s="1" a="1"/>
  <c r="I258" i="2" s="1"/>
  <c r="M258" i="2" s="1" a="1"/>
  <c r="M258" i="2" s="1"/>
  <c r="F250" i="2"/>
  <c r="I250" i="2" s="1" a="1"/>
  <c r="I250" i="2" s="1"/>
  <c r="M250" i="2" s="1" a="1"/>
  <c r="M250" i="2" s="1"/>
  <c r="F242" i="2"/>
  <c r="I242" i="2" s="1" a="1"/>
  <c r="I242" i="2" s="1"/>
  <c r="M242" i="2" s="1" a="1"/>
  <c r="M242" i="2" s="1"/>
  <c r="F234" i="2"/>
  <c r="I234" i="2" s="1" a="1"/>
  <c r="I234" i="2" s="1"/>
  <c r="M234" i="2" s="1" a="1"/>
  <c r="M234" i="2" s="1"/>
  <c r="F226" i="2"/>
  <c r="I226" i="2" s="1" a="1"/>
  <c r="I226" i="2" s="1"/>
  <c r="M226" i="2" s="1" a="1"/>
  <c r="M226" i="2" s="1"/>
  <c r="F218" i="2"/>
  <c r="I218" i="2" s="1" a="1"/>
  <c r="I218" i="2" s="1"/>
  <c r="M218" i="2" s="1" a="1"/>
  <c r="M218" i="2" s="1"/>
  <c r="F210" i="2"/>
  <c r="I210" i="2" s="1" a="1"/>
  <c r="I210" i="2" s="1"/>
  <c r="M210" i="2" s="1" a="1"/>
  <c r="M210" i="2" s="1"/>
  <c r="F202" i="2"/>
  <c r="I202" i="2" s="1" a="1"/>
  <c r="I202" i="2" s="1"/>
  <c r="M202" i="2" s="1" a="1"/>
  <c r="M202" i="2" s="1"/>
  <c r="F194" i="2"/>
  <c r="I194" i="2" s="1" a="1"/>
  <c r="I194" i="2" s="1"/>
  <c r="M194" i="2" s="1" a="1"/>
  <c r="M194" i="2" s="1"/>
  <c r="F186" i="2"/>
  <c r="I186" i="2" s="1" a="1"/>
  <c r="I186" i="2" s="1"/>
  <c r="M186" i="2" s="1" a="1"/>
  <c r="M186" i="2" s="1"/>
  <c r="F178" i="2"/>
  <c r="I178" i="2" s="1" a="1"/>
  <c r="I178" i="2" s="1"/>
  <c r="M178" i="2" s="1" a="1"/>
  <c r="M178" i="2" s="1"/>
  <c r="F170" i="2"/>
  <c r="I170" i="2" s="1" a="1"/>
  <c r="I170" i="2" s="1"/>
  <c r="M170" i="2" s="1" a="1"/>
  <c r="M170" i="2" s="1"/>
  <c r="F162" i="2"/>
  <c r="I162" i="2" s="1" a="1"/>
  <c r="I162" i="2" s="1"/>
  <c r="M162" i="2" s="1" a="1"/>
  <c r="M162" i="2" s="1"/>
  <c r="F154" i="2"/>
  <c r="I154" i="2" s="1" a="1"/>
  <c r="I154" i="2" s="1"/>
  <c r="M154" i="2" s="1" a="1"/>
  <c r="M154" i="2" s="1"/>
  <c r="F146" i="2"/>
  <c r="I146" i="2" s="1" a="1"/>
  <c r="I146" i="2" s="1"/>
  <c r="M146" i="2" s="1" a="1"/>
  <c r="M146" i="2" s="1"/>
  <c r="F138" i="2"/>
  <c r="I138" i="2" s="1" a="1"/>
  <c r="I138" i="2" s="1"/>
  <c r="M138" i="2" s="1" a="1"/>
  <c r="M138" i="2" s="1"/>
  <c r="F130" i="2"/>
  <c r="I130" i="2" s="1" a="1"/>
  <c r="I130" i="2" s="1"/>
  <c r="M130" i="2" s="1" a="1"/>
  <c r="M130" i="2" s="1"/>
  <c r="F122" i="2"/>
  <c r="I122" i="2" s="1" a="1"/>
  <c r="I122" i="2" s="1"/>
  <c r="M122" i="2" s="1" a="1"/>
  <c r="M122" i="2" s="1"/>
  <c r="F114" i="2"/>
  <c r="I114" i="2" s="1" a="1"/>
  <c r="I114" i="2" s="1"/>
  <c r="M114" i="2" s="1" a="1"/>
  <c r="M114" i="2" s="1"/>
  <c r="F106" i="2"/>
  <c r="I106" i="2" s="1" a="1"/>
  <c r="I106" i="2" s="1"/>
  <c r="M106" i="2" s="1" a="1"/>
  <c r="M106" i="2" s="1"/>
  <c r="F98" i="2"/>
  <c r="I98" i="2" s="1" a="1"/>
  <c r="I98" i="2" s="1"/>
  <c r="M98" i="2" s="1" a="1"/>
  <c r="M98" i="2" s="1"/>
  <c r="F90" i="2"/>
  <c r="I90" i="2" s="1" a="1"/>
  <c r="I90" i="2" s="1"/>
  <c r="M90" i="2" s="1" a="1"/>
  <c r="M90" i="2" s="1"/>
  <c r="F82" i="2"/>
  <c r="I82" i="2" s="1" a="1"/>
  <c r="I82" i="2" s="1"/>
  <c r="M82" i="2" s="1" a="1"/>
  <c r="M82" i="2" s="1"/>
  <c r="F74" i="2"/>
  <c r="I74" i="2" s="1" a="1"/>
  <c r="I74" i="2" s="1"/>
  <c r="M74" i="2" s="1" a="1"/>
  <c r="M74" i="2" s="1"/>
  <c r="F66" i="2"/>
  <c r="I66" i="2" s="1" a="1"/>
  <c r="I66" i="2" s="1"/>
  <c r="M66" i="2" s="1" a="1"/>
  <c r="M66" i="2" s="1"/>
  <c r="F58" i="2"/>
  <c r="I58" i="2" s="1" a="1"/>
  <c r="I58" i="2" s="1"/>
  <c r="M58" i="2" s="1" a="1"/>
  <c r="M58" i="2" s="1"/>
  <c r="F50" i="2"/>
  <c r="I50" i="2" s="1" a="1"/>
  <c r="I50" i="2" s="1"/>
  <c r="M50" i="2" s="1" a="1"/>
  <c r="M50" i="2" s="1"/>
  <c r="F42" i="2"/>
  <c r="I42" i="2" s="1" a="1"/>
  <c r="I42" i="2" s="1"/>
  <c r="M42" i="2" s="1" a="1"/>
  <c r="M42" i="2" s="1"/>
  <c r="F34" i="2"/>
  <c r="I34" i="2" s="1" a="1"/>
  <c r="I34" i="2" s="1"/>
  <c r="M34" i="2" s="1" a="1"/>
  <c r="M34" i="2" s="1"/>
  <c r="F26" i="2"/>
  <c r="I26" i="2" s="1" a="1"/>
  <c r="I26" i="2" s="1"/>
  <c r="M26" i="2" s="1" a="1"/>
  <c r="M26" i="2" s="1"/>
  <c r="F18" i="2"/>
  <c r="I18" i="2" s="1" a="1"/>
  <c r="I18" i="2" s="1"/>
  <c r="M18" i="2" s="1" a="1"/>
  <c r="M18" i="2" s="1"/>
  <c r="F10" i="2"/>
  <c r="I10" i="2" s="1" a="1"/>
  <c r="I10" i="2" s="1"/>
  <c r="M10" i="2" s="1" a="1"/>
  <c r="M10" i="2" s="1"/>
  <c r="F4" i="2"/>
  <c r="I4" i="2" s="1" a="1"/>
  <c r="I4" i="2" s="1"/>
  <c r="M4" i="2" s="1" a="1"/>
  <c r="M4" i="2" s="1"/>
  <c r="F497" i="2"/>
  <c r="I497" i="2" s="1" a="1"/>
  <c r="I497" i="2" s="1"/>
  <c r="M497" i="2" s="1" a="1"/>
  <c r="M497" i="2" s="1"/>
  <c r="F489" i="2"/>
  <c r="I489" i="2" s="1" a="1"/>
  <c r="I489" i="2" s="1"/>
  <c r="M489" i="2" s="1" a="1"/>
  <c r="M489" i="2" s="1"/>
  <c r="F481" i="2"/>
  <c r="I481" i="2" s="1" a="1"/>
  <c r="I481" i="2" s="1"/>
  <c r="M481" i="2" s="1" a="1"/>
  <c r="M481" i="2" s="1"/>
  <c r="F473" i="2"/>
  <c r="I473" i="2" s="1" a="1"/>
  <c r="I473" i="2" s="1"/>
  <c r="M473" i="2" s="1" a="1"/>
  <c r="M473" i="2" s="1"/>
  <c r="F465" i="2"/>
  <c r="I465" i="2" s="1" a="1"/>
  <c r="I465" i="2" s="1"/>
  <c r="M465" i="2" s="1" a="1"/>
  <c r="M465" i="2" s="1"/>
  <c r="F457" i="2"/>
  <c r="I457" i="2" s="1" a="1"/>
  <c r="I457" i="2" s="1"/>
  <c r="M457" i="2" s="1" a="1"/>
  <c r="M457" i="2" s="1"/>
  <c r="F449" i="2"/>
  <c r="I449" i="2" s="1" a="1"/>
  <c r="I449" i="2" s="1"/>
  <c r="M449" i="2" s="1" a="1"/>
  <c r="M449" i="2" s="1"/>
  <c r="F441" i="2"/>
  <c r="I441" i="2" s="1" a="1"/>
  <c r="I441" i="2" s="1"/>
  <c r="M441" i="2" s="1" a="1"/>
  <c r="M441" i="2" s="1"/>
  <c r="F433" i="2"/>
  <c r="I433" i="2" s="1" a="1"/>
  <c r="I433" i="2" s="1"/>
  <c r="M433" i="2" s="1" a="1"/>
  <c r="M433" i="2" s="1"/>
  <c r="F425" i="2"/>
  <c r="I425" i="2" s="1" a="1"/>
  <c r="I425" i="2" s="1"/>
  <c r="M425" i="2" s="1" a="1"/>
  <c r="M425" i="2" s="1"/>
  <c r="F417" i="2"/>
  <c r="I417" i="2" s="1" a="1"/>
  <c r="I417" i="2" s="1"/>
  <c r="M417" i="2" s="1" a="1"/>
  <c r="M417" i="2" s="1"/>
  <c r="F409" i="2"/>
  <c r="I409" i="2" s="1" a="1"/>
  <c r="I409" i="2" s="1"/>
  <c r="M409" i="2" s="1" a="1"/>
  <c r="M409" i="2" s="1"/>
  <c r="F401" i="2"/>
  <c r="I401" i="2" s="1" a="1"/>
  <c r="I401" i="2" s="1"/>
  <c r="M401" i="2" s="1" a="1"/>
  <c r="M401" i="2" s="1"/>
  <c r="F393" i="2"/>
  <c r="I393" i="2" s="1" a="1"/>
  <c r="I393" i="2" s="1"/>
  <c r="M393" i="2" s="1" a="1"/>
  <c r="M393" i="2" s="1"/>
  <c r="F385" i="2"/>
  <c r="I385" i="2" s="1" a="1"/>
  <c r="I385" i="2" s="1"/>
  <c r="M385" i="2" s="1" a="1"/>
  <c r="M385" i="2" s="1"/>
  <c r="F377" i="2"/>
  <c r="I377" i="2" s="1" a="1"/>
  <c r="I377" i="2" s="1"/>
  <c r="M377" i="2" s="1" a="1"/>
  <c r="M377" i="2" s="1"/>
  <c r="F369" i="2"/>
  <c r="I369" i="2" s="1" a="1"/>
  <c r="I369" i="2" s="1"/>
  <c r="M369" i="2" s="1" a="1"/>
  <c r="M369" i="2" s="1"/>
  <c r="F361" i="2"/>
  <c r="I361" i="2" s="1" a="1"/>
  <c r="I361" i="2" s="1"/>
  <c r="M361" i="2" s="1" a="1"/>
  <c r="M361" i="2" s="1"/>
  <c r="F353" i="2"/>
  <c r="I353" i="2" s="1" a="1"/>
  <c r="I353" i="2" s="1"/>
  <c r="M353" i="2" s="1" a="1"/>
  <c r="M353" i="2" s="1"/>
  <c r="F345" i="2"/>
  <c r="I345" i="2" s="1" a="1"/>
  <c r="I345" i="2" s="1"/>
  <c r="M345" i="2" s="1" a="1"/>
  <c r="M345" i="2" s="1"/>
  <c r="F337" i="2"/>
  <c r="I337" i="2" s="1" a="1"/>
  <c r="I337" i="2" s="1"/>
  <c r="M337" i="2" s="1" a="1"/>
  <c r="M337" i="2" s="1"/>
  <c r="F329" i="2"/>
  <c r="I329" i="2" s="1" a="1"/>
  <c r="I329" i="2" s="1"/>
  <c r="M329" i="2" s="1" a="1"/>
  <c r="M329" i="2" s="1"/>
  <c r="F321" i="2"/>
  <c r="I321" i="2" s="1" a="1"/>
  <c r="I321" i="2" s="1"/>
  <c r="M321" i="2" s="1" a="1"/>
  <c r="M321" i="2" s="1"/>
  <c r="F313" i="2"/>
  <c r="I313" i="2" s="1" a="1"/>
  <c r="I313" i="2" s="1"/>
  <c r="M313" i="2" s="1" a="1"/>
  <c r="M313" i="2" s="1"/>
  <c r="F305" i="2"/>
  <c r="I305" i="2" s="1" a="1"/>
  <c r="I305" i="2" s="1"/>
  <c r="M305" i="2" s="1" a="1"/>
  <c r="M305" i="2" s="1"/>
  <c r="F297" i="2"/>
  <c r="I297" i="2" s="1" a="1"/>
  <c r="I297" i="2" s="1"/>
  <c r="M297" i="2" s="1" a="1"/>
  <c r="M297" i="2" s="1"/>
  <c r="F289" i="2"/>
  <c r="I289" i="2" s="1" a="1"/>
  <c r="I289" i="2" s="1"/>
  <c r="M289" i="2" s="1" a="1"/>
  <c r="M289" i="2" s="1"/>
  <c r="F281" i="2"/>
  <c r="I281" i="2" s="1" a="1"/>
  <c r="I281" i="2" s="1"/>
  <c r="M281" i="2" s="1" a="1"/>
  <c r="M281" i="2" s="1"/>
  <c r="F273" i="2"/>
  <c r="I273" i="2" s="1" a="1"/>
  <c r="I273" i="2" s="1"/>
  <c r="M273" i="2" s="1" a="1"/>
  <c r="M273" i="2" s="1"/>
  <c r="F265" i="2"/>
  <c r="I265" i="2" s="1" a="1"/>
  <c r="I265" i="2" s="1"/>
  <c r="M265" i="2" s="1" a="1"/>
  <c r="M265" i="2" s="1"/>
  <c r="F257" i="2"/>
  <c r="I257" i="2" s="1" a="1"/>
  <c r="I257" i="2" s="1"/>
  <c r="M257" i="2" s="1" a="1"/>
  <c r="M257" i="2" s="1"/>
  <c r="F249" i="2"/>
  <c r="I249" i="2" s="1" a="1"/>
  <c r="I249" i="2" s="1"/>
  <c r="M249" i="2" s="1" a="1"/>
  <c r="M249" i="2" s="1"/>
  <c r="F241" i="2"/>
  <c r="I241" i="2" s="1" a="1"/>
  <c r="I241" i="2" s="1"/>
  <c r="M241" i="2" s="1" a="1"/>
  <c r="M241" i="2" s="1"/>
  <c r="F233" i="2"/>
  <c r="I233" i="2" s="1" a="1"/>
  <c r="I233" i="2" s="1"/>
  <c r="M233" i="2" s="1" a="1"/>
  <c r="M233" i="2" s="1"/>
  <c r="F225" i="2"/>
  <c r="I225" i="2" s="1" a="1"/>
  <c r="I225" i="2" s="1"/>
  <c r="M225" i="2" s="1" a="1"/>
  <c r="M225" i="2" s="1"/>
  <c r="F217" i="2"/>
  <c r="I217" i="2" s="1" a="1"/>
  <c r="I217" i="2" s="1"/>
  <c r="M217" i="2" s="1" a="1"/>
  <c r="M217" i="2" s="1"/>
  <c r="F209" i="2"/>
  <c r="I209" i="2" s="1" a="1"/>
  <c r="I209" i="2" s="1"/>
  <c r="M209" i="2" s="1" a="1"/>
  <c r="M209" i="2" s="1"/>
  <c r="F201" i="2"/>
  <c r="I201" i="2" s="1" a="1"/>
  <c r="I201" i="2" s="1"/>
  <c r="M201" i="2" s="1" a="1"/>
  <c r="M201" i="2" s="1"/>
  <c r="F193" i="2"/>
  <c r="I193" i="2" s="1" a="1"/>
  <c r="I193" i="2" s="1"/>
  <c r="M193" i="2" s="1" a="1"/>
  <c r="M193" i="2" s="1"/>
  <c r="F185" i="2"/>
  <c r="I185" i="2" s="1" a="1"/>
  <c r="I185" i="2" s="1"/>
  <c r="M185" i="2" s="1" a="1"/>
  <c r="M185" i="2" s="1"/>
  <c r="F177" i="2"/>
  <c r="I177" i="2" s="1" a="1"/>
  <c r="I177" i="2" s="1"/>
  <c r="M177" i="2" s="1" a="1"/>
  <c r="M177" i="2" s="1"/>
  <c r="F169" i="2"/>
  <c r="I169" i="2" s="1" a="1"/>
  <c r="I169" i="2" s="1"/>
  <c r="M169" i="2" s="1" a="1"/>
  <c r="M169" i="2" s="1"/>
  <c r="F161" i="2"/>
  <c r="I161" i="2" s="1" a="1"/>
  <c r="I161" i="2" s="1"/>
  <c r="M161" i="2" s="1" a="1"/>
  <c r="M161" i="2" s="1"/>
  <c r="F153" i="2"/>
  <c r="I153" i="2" s="1" a="1"/>
  <c r="I153" i="2" s="1"/>
  <c r="M153" i="2" s="1" a="1"/>
  <c r="M153" i="2" s="1"/>
  <c r="F145" i="2"/>
  <c r="I145" i="2" s="1" a="1"/>
  <c r="I145" i="2" s="1"/>
  <c r="M145" i="2" s="1" a="1"/>
  <c r="M145" i="2" s="1"/>
  <c r="F137" i="2"/>
  <c r="I137" i="2" s="1" a="1"/>
  <c r="I137" i="2" s="1"/>
  <c r="M137" i="2" s="1" a="1"/>
  <c r="M137" i="2" s="1"/>
  <c r="F129" i="2"/>
  <c r="I129" i="2" s="1" a="1"/>
  <c r="I129" i="2" s="1"/>
  <c r="M129" i="2" s="1" a="1"/>
  <c r="M129" i="2" s="1"/>
  <c r="F121" i="2"/>
  <c r="I121" i="2" s="1" a="1"/>
  <c r="I121" i="2" s="1"/>
  <c r="M121" i="2" s="1" a="1"/>
  <c r="M121" i="2" s="1"/>
  <c r="F113" i="2"/>
  <c r="I113" i="2" s="1" a="1"/>
  <c r="I113" i="2" s="1"/>
  <c r="M113" i="2" s="1" a="1"/>
  <c r="M113" i="2" s="1"/>
  <c r="F105" i="2"/>
  <c r="I105" i="2" s="1" a="1"/>
  <c r="I105" i="2" s="1"/>
  <c r="M105" i="2" s="1" a="1"/>
  <c r="M105" i="2" s="1"/>
  <c r="F97" i="2"/>
  <c r="I97" i="2" s="1" a="1"/>
  <c r="I97" i="2" s="1"/>
  <c r="M97" i="2" s="1" a="1"/>
  <c r="M97" i="2" s="1"/>
  <c r="F89" i="2"/>
  <c r="I89" i="2" s="1" a="1"/>
  <c r="I89" i="2" s="1"/>
  <c r="M89" i="2" s="1" a="1"/>
  <c r="M89" i="2" s="1"/>
  <c r="F81" i="2"/>
  <c r="I81" i="2" s="1" a="1"/>
  <c r="I81" i="2" s="1"/>
  <c r="M81" i="2" s="1" a="1"/>
  <c r="M81" i="2" s="1"/>
  <c r="F73" i="2"/>
  <c r="I73" i="2" s="1" a="1"/>
  <c r="I73" i="2" s="1"/>
  <c r="M73" i="2" s="1" a="1"/>
  <c r="M73" i="2" s="1"/>
  <c r="F65" i="2"/>
  <c r="I65" i="2" s="1" a="1"/>
  <c r="I65" i="2" s="1"/>
  <c r="M65" i="2" s="1" a="1"/>
  <c r="M65" i="2" s="1"/>
  <c r="F57" i="2"/>
  <c r="I57" i="2" s="1" a="1"/>
  <c r="I57" i="2" s="1"/>
  <c r="M57" i="2" s="1" a="1"/>
  <c r="M57" i="2" s="1"/>
  <c r="F49" i="2"/>
  <c r="I49" i="2" s="1" a="1"/>
  <c r="I49" i="2" s="1"/>
  <c r="M49" i="2" s="1" a="1"/>
  <c r="M49" i="2" s="1"/>
  <c r="F41" i="2"/>
  <c r="I41" i="2" s="1" a="1"/>
  <c r="I41" i="2" s="1"/>
  <c r="M41" i="2" s="1" a="1"/>
  <c r="M41" i="2" s="1"/>
  <c r="F33" i="2"/>
  <c r="I33" i="2" s="1" a="1"/>
  <c r="I33" i="2" s="1"/>
  <c r="M33" i="2" s="1" a="1"/>
  <c r="M33" i="2" s="1"/>
  <c r="F25" i="2"/>
  <c r="I25" i="2" s="1" a="1"/>
  <c r="I25" i="2" s="1"/>
  <c r="M25" i="2" s="1" a="1"/>
  <c r="M25" i="2" s="1"/>
  <c r="F17" i="2"/>
  <c r="I17" i="2" s="1" a="1"/>
  <c r="I17" i="2" s="1"/>
  <c r="M17" i="2" s="1" a="1"/>
  <c r="M17" i="2" s="1"/>
  <c r="F9" i="2"/>
  <c r="I9" i="2" s="1" a="1"/>
  <c r="I9" i="2" s="1"/>
  <c r="M9" i="2" s="1" a="1"/>
  <c r="M9" i="2" s="1"/>
  <c r="F502" i="2"/>
  <c r="I502" i="2" s="1" a="1"/>
  <c r="I502" i="2" s="1"/>
  <c r="M502" i="2" s="1" a="1"/>
  <c r="M502" i="2" s="1"/>
  <c r="F494" i="2"/>
  <c r="I494" i="2" s="1" a="1"/>
  <c r="I494" i="2" s="1"/>
  <c r="M494" i="2" s="1" a="1"/>
  <c r="M494" i="2" s="1"/>
  <c r="F486" i="2"/>
  <c r="I486" i="2" s="1" a="1"/>
  <c r="I486" i="2" s="1"/>
  <c r="M486" i="2" s="1" a="1"/>
  <c r="M486" i="2" s="1"/>
  <c r="F478" i="2"/>
  <c r="I478" i="2" s="1" a="1"/>
  <c r="I478" i="2" s="1"/>
  <c r="M478" i="2" s="1" a="1"/>
  <c r="M478" i="2" s="1"/>
  <c r="F470" i="2"/>
  <c r="I470" i="2" s="1" a="1"/>
  <c r="I470" i="2" s="1"/>
  <c r="M470" i="2" s="1" a="1"/>
  <c r="M470" i="2" s="1"/>
  <c r="F462" i="2"/>
  <c r="I462" i="2" s="1" a="1"/>
  <c r="I462" i="2" s="1"/>
  <c r="M462" i="2" s="1" a="1"/>
  <c r="M462" i="2" s="1"/>
  <c r="F454" i="2"/>
  <c r="I454" i="2" s="1" a="1"/>
  <c r="I454" i="2" s="1"/>
  <c r="M454" i="2" s="1" a="1"/>
  <c r="M454" i="2" s="1"/>
  <c r="F446" i="2"/>
  <c r="I446" i="2" s="1" a="1"/>
  <c r="I446" i="2" s="1"/>
  <c r="M446" i="2" s="1" a="1"/>
  <c r="M446" i="2" s="1"/>
  <c r="F438" i="2"/>
  <c r="I438" i="2" s="1" a="1"/>
  <c r="I438" i="2" s="1"/>
  <c r="M438" i="2" s="1" a="1"/>
  <c r="M438" i="2" s="1"/>
  <c r="F430" i="2"/>
  <c r="I430" i="2" s="1" a="1"/>
  <c r="I430" i="2" s="1"/>
  <c r="M430" i="2" s="1" a="1"/>
  <c r="M430" i="2" s="1"/>
  <c r="F422" i="2"/>
  <c r="I422" i="2" s="1" a="1"/>
  <c r="I422" i="2" s="1"/>
  <c r="M422" i="2" s="1" a="1"/>
  <c r="M422" i="2" s="1"/>
  <c r="F414" i="2"/>
  <c r="I414" i="2" s="1" a="1"/>
  <c r="I414" i="2" s="1"/>
  <c r="M414" i="2" s="1" a="1"/>
  <c r="M414" i="2" s="1"/>
  <c r="F406" i="2"/>
  <c r="I406" i="2" s="1" a="1"/>
  <c r="I406" i="2" s="1"/>
  <c r="M406" i="2" s="1" a="1"/>
  <c r="M406" i="2" s="1"/>
  <c r="F398" i="2"/>
  <c r="I398" i="2" s="1" a="1"/>
  <c r="I398" i="2" s="1"/>
  <c r="M398" i="2" s="1" a="1"/>
  <c r="M398" i="2" s="1"/>
  <c r="F390" i="2"/>
  <c r="I390" i="2" s="1" a="1"/>
  <c r="I390" i="2" s="1"/>
  <c r="M390" i="2" s="1" a="1"/>
  <c r="M390" i="2" s="1"/>
  <c r="F382" i="2"/>
  <c r="I382" i="2" s="1" a="1"/>
  <c r="I382" i="2" s="1"/>
  <c r="M382" i="2" s="1" a="1"/>
  <c r="M382" i="2" s="1"/>
  <c r="F374" i="2"/>
  <c r="I374" i="2" s="1" a="1"/>
  <c r="I374" i="2" s="1"/>
  <c r="M374" i="2" s="1" a="1"/>
  <c r="M374" i="2" s="1"/>
  <c r="F366" i="2"/>
  <c r="I366" i="2" s="1" a="1"/>
  <c r="I366" i="2" s="1"/>
  <c r="M366" i="2" s="1" a="1"/>
  <c r="M366" i="2" s="1"/>
  <c r="F358" i="2"/>
  <c r="I358" i="2" s="1" a="1"/>
  <c r="I358" i="2" s="1"/>
  <c r="M358" i="2" s="1" a="1"/>
  <c r="M358" i="2" s="1"/>
  <c r="F350" i="2"/>
  <c r="I350" i="2" s="1" a="1"/>
  <c r="I350" i="2" s="1"/>
  <c r="M350" i="2" s="1" a="1"/>
  <c r="M350" i="2" s="1"/>
  <c r="F342" i="2"/>
  <c r="I342" i="2" s="1" a="1"/>
  <c r="I342" i="2" s="1"/>
  <c r="M342" i="2" s="1" a="1"/>
  <c r="M342" i="2" s="1"/>
  <c r="F334" i="2"/>
  <c r="I334" i="2" s="1" a="1"/>
  <c r="I334" i="2" s="1"/>
  <c r="M334" i="2" s="1" a="1"/>
  <c r="M334" i="2" s="1"/>
  <c r="F326" i="2"/>
  <c r="I326" i="2" s="1" a="1"/>
  <c r="I326" i="2" s="1"/>
  <c r="M326" i="2" s="1" a="1"/>
  <c r="M326" i="2" s="1"/>
  <c r="F318" i="2"/>
  <c r="I318" i="2" s="1" a="1"/>
  <c r="I318" i="2" s="1"/>
  <c r="M318" i="2" s="1" a="1"/>
  <c r="M318" i="2" s="1"/>
  <c r="F310" i="2"/>
  <c r="I310" i="2" s="1" a="1"/>
  <c r="I310" i="2" s="1"/>
  <c r="M310" i="2" s="1" a="1"/>
  <c r="M310" i="2" s="1"/>
  <c r="F302" i="2"/>
  <c r="I302" i="2" s="1" a="1"/>
  <c r="I302" i="2" s="1"/>
  <c r="M302" i="2" s="1" a="1"/>
  <c r="M302" i="2" s="1"/>
  <c r="F294" i="2"/>
  <c r="I294" i="2" s="1" a="1"/>
  <c r="I294" i="2" s="1"/>
  <c r="M294" i="2" s="1" a="1"/>
  <c r="M294" i="2" s="1"/>
  <c r="F286" i="2"/>
  <c r="I286" i="2" s="1" a="1"/>
  <c r="I286" i="2" s="1"/>
  <c r="M286" i="2" s="1" a="1"/>
  <c r="M286" i="2" s="1"/>
  <c r="F278" i="2"/>
  <c r="I278" i="2" s="1" a="1"/>
  <c r="I278" i="2" s="1"/>
  <c r="M278" i="2" s="1" a="1"/>
  <c r="M278" i="2" s="1"/>
  <c r="F270" i="2"/>
  <c r="I270" i="2" s="1" a="1"/>
  <c r="I270" i="2" s="1"/>
  <c r="M270" i="2" s="1" a="1"/>
  <c r="M270" i="2" s="1"/>
  <c r="F262" i="2"/>
  <c r="I262" i="2" s="1" a="1"/>
  <c r="I262" i="2" s="1"/>
  <c r="M262" i="2" s="1" a="1"/>
  <c r="M262" i="2" s="1"/>
  <c r="F254" i="2"/>
  <c r="I254" i="2" s="1" a="1"/>
  <c r="I254" i="2" s="1"/>
  <c r="M254" i="2" s="1" a="1"/>
  <c r="M254" i="2" s="1"/>
  <c r="F246" i="2"/>
  <c r="I246" i="2" s="1" a="1"/>
  <c r="I246" i="2" s="1"/>
  <c r="M246" i="2" s="1" a="1"/>
  <c r="M246" i="2" s="1"/>
  <c r="F238" i="2"/>
  <c r="I238" i="2" s="1" a="1"/>
  <c r="I238" i="2" s="1"/>
  <c r="M238" i="2" s="1" a="1"/>
  <c r="M238" i="2" s="1"/>
  <c r="F230" i="2"/>
  <c r="I230" i="2" s="1" a="1"/>
  <c r="I230" i="2" s="1"/>
  <c r="M230" i="2" s="1" a="1"/>
  <c r="M230" i="2" s="1"/>
  <c r="F222" i="2"/>
  <c r="I222" i="2" s="1" a="1"/>
  <c r="I222" i="2" s="1"/>
  <c r="M222" i="2" s="1" a="1"/>
  <c r="M222" i="2" s="1"/>
  <c r="F214" i="2"/>
  <c r="I214" i="2" s="1" a="1"/>
  <c r="I214" i="2" s="1"/>
  <c r="M214" i="2" s="1" a="1"/>
  <c r="M214" i="2" s="1"/>
  <c r="F206" i="2"/>
  <c r="I206" i="2" s="1" a="1"/>
  <c r="I206" i="2" s="1"/>
  <c r="M206" i="2" s="1" a="1"/>
  <c r="M206" i="2" s="1"/>
  <c r="F198" i="2"/>
  <c r="I198" i="2" s="1" a="1"/>
  <c r="I198" i="2" s="1"/>
  <c r="M198" i="2" s="1" a="1"/>
  <c r="M198" i="2" s="1"/>
  <c r="F190" i="2"/>
  <c r="I190" i="2" s="1" a="1"/>
  <c r="I190" i="2" s="1"/>
  <c r="M190" i="2" s="1" a="1"/>
  <c r="M190" i="2" s="1"/>
  <c r="F182" i="2"/>
  <c r="I182" i="2" s="1" a="1"/>
  <c r="I182" i="2" s="1"/>
  <c r="M182" i="2" s="1" a="1"/>
  <c r="M182" i="2" s="1"/>
  <c r="F174" i="2"/>
  <c r="I174" i="2" s="1" a="1"/>
  <c r="I174" i="2" s="1"/>
  <c r="M174" i="2" s="1" a="1"/>
  <c r="M174" i="2" s="1"/>
  <c r="F166" i="2"/>
  <c r="I166" i="2" s="1" a="1"/>
  <c r="I166" i="2" s="1"/>
  <c r="M166" i="2" s="1" a="1"/>
  <c r="M166" i="2" s="1"/>
  <c r="F158" i="2"/>
  <c r="I158" i="2" s="1" a="1"/>
  <c r="I158" i="2" s="1"/>
  <c r="M158" i="2" s="1" a="1"/>
  <c r="M158" i="2" s="1"/>
  <c r="F150" i="2"/>
  <c r="I150" i="2" s="1" a="1"/>
  <c r="I150" i="2" s="1"/>
  <c r="M150" i="2" s="1" a="1"/>
  <c r="M150" i="2" s="1"/>
  <c r="F142" i="2"/>
  <c r="I142" i="2" s="1" a="1"/>
  <c r="I142" i="2" s="1"/>
  <c r="M142" i="2" s="1" a="1"/>
  <c r="M142" i="2" s="1"/>
  <c r="F134" i="2"/>
  <c r="I134" i="2" s="1" a="1"/>
  <c r="I134" i="2" s="1"/>
  <c r="M134" i="2" s="1" a="1"/>
  <c r="M134" i="2" s="1"/>
  <c r="F126" i="2"/>
  <c r="I126" i="2" s="1" a="1"/>
  <c r="I126" i="2" s="1"/>
  <c r="M126" i="2" s="1" a="1"/>
  <c r="M126" i="2" s="1"/>
  <c r="F118" i="2"/>
  <c r="I118" i="2" s="1" a="1"/>
  <c r="I118" i="2" s="1"/>
  <c r="M118" i="2" s="1" a="1"/>
  <c r="M118" i="2" s="1"/>
  <c r="F110" i="2"/>
  <c r="I110" i="2" s="1" a="1"/>
  <c r="I110" i="2" s="1"/>
  <c r="M110" i="2" s="1" a="1"/>
  <c r="M110" i="2" s="1"/>
  <c r="F102" i="2"/>
  <c r="I102" i="2" s="1" a="1"/>
  <c r="I102" i="2" s="1"/>
  <c r="M102" i="2" s="1" a="1"/>
  <c r="M102" i="2" s="1"/>
  <c r="F94" i="2"/>
  <c r="I94" i="2" s="1" a="1"/>
  <c r="I94" i="2" s="1"/>
  <c r="M94" i="2" s="1" a="1"/>
  <c r="M94" i="2" s="1"/>
  <c r="F86" i="2"/>
  <c r="I86" i="2" s="1" a="1"/>
  <c r="I86" i="2" s="1"/>
  <c r="M86" i="2" s="1" a="1"/>
  <c r="M86" i="2" s="1"/>
  <c r="F78" i="2"/>
  <c r="I78" i="2" s="1" a="1"/>
  <c r="I78" i="2" s="1"/>
  <c r="M78" i="2" s="1" a="1"/>
  <c r="M78" i="2" s="1"/>
  <c r="F70" i="2"/>
  <c r="I70" i="2" s="1" a="1"/>
  <c r="I70" i="2" s="1"/>
  <c r="M70" i="2" s="1" a="1"/>
  <c r="M70" i="2" s="1"/>
  <c r="F62" i="2"/>
  <c r="I62" i="2" s="1" a="1"/>
  <c r="I62" i="2" s="1"/>
  <c r="M62" i="2" s="1" a="1"/>
  <c r="M62" i="2" s="1"/>
  <c r="F54" i="2"/>
  <c r="I54" i="2" s="1" a="1"/>
  <c r="I54" i="2" s="1"/>
  <c r="M54" i="2" s="1" a="1"/>
  <c r="M54" i="2" s="1"/>
  <c r="F46" i="2"/>
  <c r="I46" i="2" s="1" a="1"/>
  <c r="I46" i="2" s="1"/>
  <c r="M46" i="2" s="1" a="1"/>
  <c r="M46" i="2" s="1"/>
  <c r="F38" i="2"/>
  <c r="I38" i="2" s="1" a="1"/>
  <c r="I38" i="2" s="1"/>
  <c r="M38" i="2" s="1" a="1"/>
  <c r="M38" i="2" s="1"/>
  <c r="F30" i="2"/>
  <c r="I30" i="2" s="1" a="1"/>
  <c r="I30" i="2" s="1"/>
  <c r="M30" i="2" s="1" a="1"/>
  <c r="M30" i="2" s="1"/>
  <c r="F22" i="2"/>
  <c r="I22" i="2" s="1" a="1"/>
  <c r="I22" i="2" s="1"/>
  <c r="M22" i="2" s="1" a="1"/>
  <c r="M22" i="2" s="1"/>
  <c r="F14" i="2"/>
  <c r="I14" i="2" s="1" a="1"/>
  <c r="I14" i="2" s="1"/>
  <c r="M14" i="2" s="1" a="1"/>
  <c r="M14" i="2" s="1"/>
  <c r="L461" i="2" l="1"/>
  <c r="L397" i="2"/>
  <c r="L423" i="2"/>
  <c r="L475" i="2"/>
  <c r="I491" i="2" a="1"/>
  <c r="I491" i="2" s="1"/>
  <c r="M491" i="2" s="1" a="1"/>
  <c r="M491" i="2" s="1"/>
  <c r="L372" i="2"/>
  <c r="L448" i="2"/>
  <c r="L64" i="2"/>
  <c r="L436" i="2"/>
  <c r="L155" i="2"/>
  <c r="L141" i="2"/>
  <c r="L219" i="2"/>
  <c r="L347" i="2"/>
  <c r="L320" i="2"/>
  <c r="M320" i="2" a="1"/>
  <c r="M320" i="2" s="1"/>
  <c r="L128" i="2"/>
  <c r="M128" i="2" a="1"/>
  <c r="M128" i="2" s="1"/>
  <c r="L359" i="2"/>
  <c r="L256" i="2"/>
  <c r="M256" i="2" a="1"/>
  <c r="M256" i="2" s="1"/>
  <c r="L269" i="2"/>
  <c r="M269" i="2" a="1"/>
  <c r="M269" i="2" s="1"/>
  <c r="L39" i="2"/>
  <c r="L500" i="2"/>
  <c r="L167" i="2"/>
  <c r="L91" i="2"/>
  <c r="L244" i="2"/>
  <c r="L13" i="2"/>
  <c r="L27" i="2"/>
  <c r="L231" i="2"/>
  <c r="L118" i="2"/>
  <c r="L78" i="2"/>
  <c r="L46" i="2"/>
  <c r="L110" i="2"/>
  <c r="L174" i="2"/>
  <c r="L238" i="2"/>
  <c r="L302" i="2"/>
  <c r="L366" i="2"/>
  <c r="L430" i="2"/>
  <c r="L494" i="2"/>
  <c r="L57" i="2"/>
  <c r="L121" i="2"/>
  <c r="L185" i="2"/>
  <c r="L249" i="2"/>
  <c r="L313" i="2"/>
  <c r="L377" i="2"/>
  <c r="L441" i="2"/>
  <c r="L4" i="2"/>
  <c r="L66" i="2"/>
  <c r="L130" i="2"/>
  <c r="L194" i="2"/>
  <c r="L258" i="2"/>
  <c r="L322" i="2"/>
  <c r="L386" i="2"/>
  <c r="L450" i="2"/>
  <c r="L28" i="2"/>
  <c r="L131" i="2"/>
  <c r="L232" i="2"/>
  <c r="L335" i="2"/>
  <c r="L437" i="2"/>
  <c r="L285" i="2"/>
  <c r="L16" i="2"/>
  <c r="L132" i="2"/>
  <c r="L247" i="2"/>
  <c r="L413" i="2"/>
  <c r="L44" i="2"/>
  <c r="L147" i="2"/>
  <c r="L248" i="2"/>
  <c r="L351" i="2"/>
  <c r="L453" i="2"/>
  <c r="L173" i="2"/>
  <c r="L416" i="2"/>
  <c r="L71" i="2"/>
  <c r="L224" i="2"/>
  <c r="L404" i="2"/>
  <c r="L60" i="2"/>
  <c r="L163" i="2"/>
  <c r="L264" i="2"/>
  <c r="L367" i="2"/>
  <c r="L469" i="2"/>
  <c r="L75" i="2"/>
  <c r="L176" i="2"/>
  <c r="L279" i="2"/>
  <c r="L381" i="2"/>
  <c r="L484" i="2"/>
  <c r="L88" i="2"/>
  <c r="L191" i="2"/>
  <c r="L293" i="2"/>
  <c r="L396" i="2"/>
  <c r="L499" i="2"/>
  <c r="L411" i="2"/>
  <c r="L192" i="2"/>
  <c r="L374" i="2"/>
  <c r="L65" i="2"/>
  <c r="L129" i="2"/>
  <c r="L193" i="2"/>
  <c r="L257" i="2"/>
  <c r="L321" i="2"/>
  <c r="L385" i="2"/>
  <c r="L449" i="2"/>
  <c r="L10" i="2"/>
  <c r="L74" i="2"/>
  <c r="L138" i="2"/>
  <c r="L202" i="2"/>
  <c r="L266" i="2"/>
  <c r="L330" i="2"/>
  <c r="L394" i="2"/>
  <c r="L458" i="2"/>
  <c r="L40" i="2"/>
  <c r="L143" i="2"/>
  <c r="L245" i="2"/>
  <c r="L348" i="2"/>
  <c r="L451" i="2"/>
  <c r="L311" i="2"/>
  <c r="L43" i="2"/>
  <c r="L144" i="2"/>
  <c r="L260" i="2"/>
  <c r="L439" i="2"/>
  <c r="L56" i="2"/>
  <c r="L159" i="2"/>
  <c r="L261" i="2"/>
  <c r="L364" i="2"/>
  <c r="L467" i="2"/>
  <c r="L199" i="2"/>
  <c r="L443" i="2"/>
  <c r="L84" i="2"/>
  <c r="L251" i="2"/>
  <c r="L429" i="2"/>
  <c r="L72" i="2"/>
  <c r="L175" i="2"/>
  <c r="L277" i="2"/>
  <c r="L380" i="2"/>
  <c r="L483" i="2"/>
  <c r="L87" i="2"/>
  <c r="L189" i="2"/>
  <c r="L292" i="2"/>
  <c r="L395" i="2"/>
  <c r="L496" i="2"/>
  <c r="L101" i="2"/>
  <c r="L204" i="2"/>
  <c r="L307" i="2"/>
  <c r="L408" i="2"/>
  <c r="L77" i="2"/>
  <c r="L333" i="2"/>
  <c r="L438" i="2"/>
  <c r="L62" i="2"/>
  <c r="L126" i="2"/>
  <c r="L190" i="2"/>
  <c r="L254" i="2"/>
  <c r="L318" i="2"/>
  <c r="L382" i="2"/>
  <c r="L446" i="2"/>
  <c r="L9" i="2"/>
  <c r="L73" i="2"/>
  <c r="L137" i="2"/>
  <c r="L201" i="2"/>
  <c r="L265" i="2"/>
  <c r="L329" i="2"/>
  <c r="L393" i="2"/>
  <c r="L457" i="2"/>
  <c r="L18" i="2"/>
  <c r="L82" i="2"/>
  <c r="L146" i="2"/>
  <c r="L210" i="2"/>
  <c r="L274" i="2"/>
  <c r="L338" i="2"/>
  <c r="L402" i="2"/>
  <c r="L466" i="2"/>
  <c r="L53" i="2"/>
  <c r="L156" i="2"/>
  <c r="L259" i="2"/>
  <c r="L360" i="2"/>
  <c r="L463" i="2"/>
  <c r="L336" i="2"/>
  <c r="L55" i="2"/>
  <c r="L157" i="2"/>
  <c r="L272" i="2"/>
  <c r="L452" i="2"/>
  <c r="L69" i="2"/>
  <c r="L172" i="2"/>
  <c r="L275" i="2"/>
  <c r="L376" i="2"/>
  <c r="L479" i="2"/>
  <c r="L237" i="2"/>
  <c r="L468" i="2"/>
  <c r="L109" i="2"/>
  <c r="L276" i="2"/>
  <c r="L455" i="2"/>
  <c r="L85" i="2"/>
  <c r="L188" i="2"/>
  <c r="L291" i="2"/>
  <c r="L392" i="2"/>
  <c r="L495" i="2"/>
  <c r="L100" i="2"/>
  <c r="L203" i="2"/>
  <c r="L304" i="2"/>
  <c r="L407" i="2"/>
  <c r="L12" i="2"/>
  <c r="L115" i="2"/>
  <c r="L216" i="2"/>
  <c r="L319" i="2"/>
  <c r="L421" i="2"/>
  <c r="L180" i="2"/>
  <c r="L54" i="2"/>
  <c r="L502" i="2"/>
  <c r="L70" i="2"/>
  <c r="L134" i="2"/>
  <c r="L198" i="2"/>
  <c r="L262" i="2"/>
  <c r="L326" i="2"/>
  <c r="L390" i="2"/>
  <c r="L454" i="2"/>
  <c r="L17" i="2"/>
  <c r="L81" i="2"/>
  <c r="L145" i="2"/>
  <c r="L209" i="2"/>
  <c r="L273" i="2"/>
  <c r="L337" i="2"/>
  <c r="L401" i="2"/>
  <c r="L465" i="2"/>
  <c r="L26" i="2"/>
  <c r="L90" i="2"/>
  <c r="L154" i="2"/>
  <c r="L218" i="2"/>
  <c r="L282" i="2"/>
  <c r="L346" i="2"/>
  <c r="L410" i="2"/>
  <c r="L474" i="2"/>
  <c r="L67" i="2"/>
  <c r="L168" i="2"/>
  <c r="L271" i="2"/>
  <c r="L373" i="2"/>
  <c r="L476" i="2"/>
  <c r="L363" i="2"/>
  <c r="L68" i="2"/>
  <c r="L171" i="2"/>
  <c r="L299" i="2"/>
  <c r="L477" i="2"/>
  <c r="L83" i="2"/>
  <c r="L184" i="2"/>
  <c r="L287" i="2"/>
  <c r="L389" i="2"/>
  <c r="L492" i="2"/>
  <c r="L263" i="2"/>
  <c r="L493" i="2"/>
  <c r="L123" i="2"/>
  <c r="L301" i="2"/>
  <c r="L480" i="2"/>
  <c r="L99" i="2"/>
  <c r="L200" i="2"/>
  <c r="L303" i="2"/>
  <c r="L405" i="2"/>
  <c r="L11" i="2"/>
  <c r="L112" i="2"/>
  <c r="L215" i="2"/>
  <c r="L317" i="2"/>
  <c r="L420" i="2"/>
  <c r="L24" i="2"/>
  <c r="L127" i="2"/>
  <c r="L229" i="2"/>
  <c r="L332" i="2"/>
  <c r="L435" i="2"/>
  <c r="L283" i="2"/>
  <c r="L116" i="2"/>
  <c r="L182" i="2"/>
  <c r="L334" i="2"/>
  <c r="L25" i="2"/>
  <c r="L217" i="2"/>
  <c r="L281" i="2"/>
  <c r="L345" i="2"/>
  <c r="L409" i="2"/>
  <c r="L473" i="2"/>
  <c r="L34" i="2"/>
  <c r="L98" i="2"/>
  <c r="L162" i="2"/>
  <c r="L226" i="2"/>
  <c r="L290" i="2"/>
  <c r="L354" i="2"/>
  <c r="L418" i="2"/>
  <c r="L482" i="2"/>
  <c r="L79" i="2"/>
  <c r="L181" i="2"/>
  <c r="L284" i="2"/>
  <c r="L387" i="2"/>
  <c r="L488" i="2"/>
  <c r="L388" i="2"/>
  <c r="L80" i="2"/>
  <c r="L183" i="2"/>
  <c r="L324" i="2"/>
  <c r="L503" i="2"/>
  <c r="L95" i="2"/>
  <c r="L197" i="2"/>
  <c r="L300" i="2"/>
  <c r="L403" i="2"/>
  <c r="L288" i="2"/>
  <c r="L7" i="2"/>
  <c r="L148" i="2"/>
  <c r="L315" i="2"/>
  <c r="L8" i="2"/>
  <c r="L111" i="2"/>
  <c r="L213" i="2"/>
  <c r="L316" i="2"/>
  <c r="L419" i="2"/>
  <c r="L23" i="2"/>
  <c r="L125" i="2"/>
  <c r="L228" i="2"/>
  <c r="L331" i="2"/>
  <c r="L432" i="2"/>
  <c r="L37" i="2"/>
  <c r="L140" i="2"/>
  <c r="L243" i="2"/>
  <c r="L344" i="2"/>
  <c r="L447" i="2"/>
  <c r="L384" i="2"/>
  <c r="L310" i="2"/>
  <c r="L206" i="2"/>
  <c r="L462" i="2"/>
  <c r="L22" i="2"/>
  <c r="L86" i="2"/>
  <c r="L150" i="2"/>
  <c r="L214" i="2"/>
  <c r="L278" i="2"/>
  <c r="L342" i="2"/>
  <c r="L406" i="2"/>
  <c r="L470" i="2"/>
  <c r="L33" i="2"/>
  <c r="L97" i="2"/>
  <c r="L161" i="2"/>
  <c r="L225" i="2"/>
  <c r="L289" i="2"/>
  <c r="L353" i="2"/>
  <c r="L417" i="2"/>
  <c r="L481" i="2"/>
  <c r="L42" i="2"/>
  <c r="L106" i="2"/>
  <c r="L170" i="2"/>
  <c r="L234" i="2"/>
  <c r="L298" i="2"/>
  <c r="L362" i="2"/>
  <c r="L426" i="2"/>
  <c r="L490" i="2"/>
  <c r="L92" i="2"/>
  <c r="L195" i="2"/>
  <c r="L296" i="2"/>
  <c r="L399" i="2"/>
  <c r="L501" i="2"/>
  <c r="L427" i="2"/>
  <c r="L93" i="2"/>
  <c r="L196" i="2"/>
  <c r="L349" i="2"/>
  <c r="L5" i="2"/>
  <c r="L108" i="2"/>
  <c r="L211" i="2"/>
  <c r="L312" i="2"/>
  <c r="L415" i="2"/>
  <c r="L20" i="2"/>
  <c r="L327" i="2"/>
  <c r="L32" i="2"/>
  <c r="L160" i="2"/>
  <c r="L340" i="2"/>
  <c r="L21" i="2"/>
  <c r="L124" i="2"/>
  <c r="L227" i="2"/>
  <c r="L328" i="2"/>
  <c r="L431" i="2"/>
  <c r="L36" i="2"/>
  <c r="L139" i="2"/>
  <c r="L240" i="2"/>
  <c r="L343" i="2"/>
  <c r="L445" i="2"/>
  <c r="L51" i="2"/>
  <c r="L152" i="2"/>
  <c r="L255" i="2"/>
  <c r="L357" i="2"/>
  <c r="L460" i="2"/>
  <c r="L487" i="2"/>
  <c r="L103" i="2"/>
  <c r="L14" i="2"/>
  <c r="L270" i="2"/>
  <c r="L89" i="2"/>
  <c r="L30" i="2"/>
  <c r="L158" i="2"/>
  <c r="L222" i="2"/>
  <c r="L286" i="2"/>
  <c r="L350" i="2"/>
  <c r="L414" i="2"/>
  <c r="L478" i="2"/>
  <c r="L41" i="2"/>
  <c r="L105" i="2"/>
  <c r="L169" i="2"/>
  <c r="L233" i="2"/>
  <c r="L297" i="2"/>
  <c r="L361" i="2"/>
  <c r="L425" i="2"/>
  <c r="L489" i="2"/>
  <c r="L50" i="2"/>
  <c r="L114" i="2"/>
  <c r="L178" i="2"/>
  <c r="L242" i="2"/>
  <c r="L306" i="2"/>
  <c r="L370" i="2"/>
  <c r="L434" i="2"/>
  <c r="L498" i="2"/>
  <c r="L104" i="2"/>
  <c r="L207" i="2"/>
  <c r="L309" i="2"/>
  <c r="L412" i="2"/>
  <c r="L29" i="2"/>
  <c r="L464" i="2"/>
  <c r="L107" i="2"/>
  <c r="L208" i="2"/>
  <c r="L375" i="2"/>
  <c r="L19" i="2"/>
  <c r="L120" i="2"/>
  <c r="L223" i="2"/>
  <c r="L325" i="2"/>
  <c r="L428" i="2"/>
  <c r="L96" i="2"/>
  <c r="L352" i="2"/>
  <c r="L45" i="2"/>
  <c r="L187" i="2"/>
  <c r="L365" i="2"/>
  <c r="L35" i="2"/>
  <c r="L136" i="2"/>
  <c r="L239" i="2"/>
  <c r="L341" i="2"/>
  <c r="L444" i="2"/>
  <c r="L48" i="2"/>
  <c r="L151" i="2"/>
  <c r="L253" i="2"/>
  <c r="L356" i="2"/>
  <c r="L459" i="2"/>
  <c r="L63" i="2"/>
  <c r="L165" i="2"/>
  <c r="L268" i="2"/>
  <c r="L371" i="2"/>
  <c r="L472" i="2"/>
  <c r="L205" i="2"/>
  <c r="L246" i="2"/>
  <c r="L142" i="2"/>
  <c r="L398" i="2"/>
  <c r="L153" i="2"/>
  <c r="L94" i="2"/>
  <c r="L38" i="2"/>
  <c r="L102" i="2"/>
  <c r="L166" i="2"/>
  <c r="L230" i="2"/>
  <c r="L294" i="2"/>
  <c r="L358" i="2"/>
  <c r="L422" i="2"/>
  <c r="L486" i="2"/>
  <c r="L49" i="2"/>
  <c r="L113" i="2"/>
  <c r="L177" i="2"/>
  <c r="L241" i="2"/>
  <c r="L305" i="2"/>
  <c r="L369" i="2"/>
  <c r="L433" i="2"/>
  <c r="L497" i="2"/>
  <c r="L58" i="2"/>
  <c r="L122" i="2"/>
  <c r="L186" i="2"/>
  <c r="L250" i="2"/>
  <c r="L314" i="2"/>
  <c r="L378" i="2"/>
  <c r="L442" i="2"/>
  <c r="L15" i="2"/>
  <c r="L117" i="2"/>
  <c r="L220" i="2"/>
  <c r="L323" i="2"/>
  <c r="L424" i="2"/>
  <c r="L235" i="2"/>
  <c r="L119" i="2"/>
  <c r="L221" i="2"/>
  <c r="L400" i="2"/>
  <c r="L31" i="2"/>
  <c r="L133" i="2"/>
  <c r="L236" i="2"/>
  <c r="L339" i="2"/>
  <c r="L440" i="2"/>
  <c r="L135" i="2"/>
  <c r="L391" i="2"/>
  <c r="L59" i="2"/>
  <c r="L212" i="2"/>
  <c r="L379" i="2"/>
  <c r="L47" i="2"/>
  <c r="L149" i="2"/>
  <c r="L252" i="2"/>
  <c r="L355" i="2"/>
  <c r="L456" i="2"/>
  <c r="L61" i="2"/>
  <c r="L164" i="2"/>
  <c r="L267" i="2"/>
  <c r="L368" i="2"/>
  <c r="L471" i="2"/>
  <c r="L76" i="2"/>
  <c r="L179" i="2"/>
  <c r="L280" i="2"/>
  <c r="L383" i="2"/>
  <c r="L485" i="2"/>
  <c r="L295" i="2"/>
  <c r="L308" i="2"/>
  <c r="L52" i="2"/>
  <c r="C2" i="14" l="1"/>
  <c r="E9" i="14"/>
  <c r="F10" i="14"/>
  <c r="F4" i="14"/>
  <c r="D8" i="14"/>
  <c r="E7" i="14"/>
  <c r="C9" i="14"/>
  <c r="F2" i="14"/>
  <c r="D6" i="14"/>
  <c r="E5" i="14"/>
  <c r="C7" i="14"/>
  <c r="D10" i="14"/>
  <c r="D4" i="14"/>
  <c r="E3" i="14"/>
  <c r="C5" i="14"/>
  <c r="E8" i="14"/>
  <c r="D2" i="14"/>
  <c r="F9" i="14"/>
  <c r="D9" i="14"/>
  <c r="C3" i="14"/>
  <c r="E6" i="14"/>
  <c r="C8" i="14"/>
  <c r="F7" i="14"/>
  <c r="D7" i="14"/>
  <c r="E10" i="14"/>
  <c r="E4" i="14"/>
  <c r="C6" i="14"/>
  <c r="F5" i="14"/>
  <c r="D5" i="14"/>
  <c r="F8" i="14"/>
  <c r="E2" i="14"/>
  <c r="C4" i="14"/>
  <c r="F3" i="14"/>
  <c r="D3" i="14"/>
  <c r="F6" i="14"/>
  <c r="C10" i="14"/>
  <c r="L491" i="2"/>
  <c r="G3" i="14" l="1"/>
  <c r="G2" i="14"/>
  <c r="H2" i="14" s="1"/>
  <c r="H3" i="14" s="1"/>
  <c r="H4" i="14" s="1"/>
  <c r="H5" i="14" s="1"/>
  <c r="H6" i="14" s="1"/>
  <c r="H7" i="14" s="1"/>
  <c r="G6" i="14"/>
  <c r="G7" i="14"/>
  <c r="G5" i="14"/>
  <c r="G4" i="14"/>
  <c r="G8" i="14"/>
  <c r="G10" i="14"/>
  <c r="G9" i="14"/>
  <c r="H8" i="14" l="1"/>
  <c r="H9" i="14" s="1"/>
  <c r="H10" i="1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85C0FC-41B2-434B-97C4-27A1B54ACC6E}" name="Connection" type="104" refreshedVersion="0" background="1">
    <extLst>
      <ext xmlns:x15="http://schemas.microsoft.com/office/spreadsheetml/2010/11/main" uri="{DE250136-89BD-433C-8126-D09CA5730AF9}">
        <x15:connection id="Calendar"/>
      </ext>
    </extLst>
  </connection>
  <connection id="2" xr16:uid="{031D9891-634C-4803-AC67-F82AA829C602}" name="Query - Customers" description="Connection to the 'Customers' query in the workbook." type="100" refreshedVersion="8" minRefreshableVersion="5">
    <extLst>
      <ext xmlns:x15="http://schemas.microsoft.com/office/spreadsheetml/2010/11/main" uri="{DE250136-89BD-433C-8126-D09CA5730AF9}">
        <x15:connection id="61c85c7d-f819-426c-bf79-c7a9979687f0"/>
      </ext>
    </extLst>
  </connection>
  <connection id="3" xr16:uid="{05AAB626-66E4-4416-93B0-8055054E697B}" name="Query - Products" description="Connection to the 'Products' query in the workbook." type="100" refreshedVersion="8" minRefreshableVersion="5">
    <extLst>
      <ext xmlns:x15="http://schemas.microsoft.com/office/spreadsheetml/2010/11/main" uri="{DE250136-89BD-433C-8126-D09CA5730AF9}">
        <x15:connection id="9cb3292f-1246-4119-a4ba-7924490df451"/>
      </ext>
    </extLst>
  </connection>
  <connection id="4" xr16:uid="{72FA0366-CB19-44C2-B631-4B8E401F0FA0}" name="Query - RFM_Segments" description="Connection to the 'RFM_Segments' query in the workbook." type="100" refreshedVersion="8" minRefreshableVersion="5">
    <extLst>
      <ext xmlns:x15="http://schemas.microsoft.com/office/spreadsheetml/2010/11/main" uri="{DE250136-89BD-433C-8126-D09CA5730AF9}">
        <x15:connection id="0a9be7a9-d9f7-418f-ab53-62bfeac1abc2"/>
      </ext>
    </extLst>
  </connection>
  <connection id="5" xr16:uid="{B0638661-226D-49CC-9EF7-DD459B674E2D}" name="Query - Transactions" description="Connection to the 'Transactions' query in the workbook." type="100" refreshedVersion="8" minRefreshableVersion="5">
    <extLst>
      <ext xmlns:x15="http://schemas.microsoft.com/office/spreadsheetml/2010/11/main" uri="{DE250136-89BD-433C-8126-D09CA5730AF9}">
        <x15:connection id="f0763677-e25d-4c8d-8ef9-1405dc9da2f3"/>
      </ext>
    </extLst>
  </connection>
  <connection id="6" xr16:uid="{E4BAD91F-5B68-479A-B861-DF7D27D459B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7" xr16:uid="{B402A7BD-8E8C-40CE-AFDB-0B0676A7A8AC}" name="WorksheetConnection_Dashboard 4 RFM ^M Customer Seg. Analysis.xlsx!Segment_Summary" type="102" refreshedVersion="8" minRefreshableVersion="5">
    <extLst>
      <ext xmlns:x15="http://schemas.microsoft.com/office/spreadsheetml/2010/11/main" uri="{DE250136-89BD-433C-8126-D09CA5730AF9}">
        <x15:connection id="Segment_Summary">
          <x15:rangePr sourceName="_xlcn.WorksheetConnection_Dashboard4RFMMCustomerSeg.Analysis.xlsxSegment_Summary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<sst xmlns="http://schemas.openxmlformats.org/spreadsheetml/2006/main" count="650" uniqueCount="82">
  <si>
    <t>Grand Total</t>
  </si>
  <si>
    <t>Row Labels</t>
  </si>
  <si>
    <t>Sum of FinalRevenue</t>
  </si>
  <si>
    <t>Max of InvoiceDate</t>
  </si>
  <si>
    <t>Distinct Count of InvoiceNo</t>
  </si>
  <si>
    <t>Recency</t>
  </si>
  <si>
    <t>Max date</t>
  </si>
  <si>
    <t>Frequency</t>
  </si>
  <si>
    <t>Monetary</t>
  </si>
  <si>
    <t>Recency Score</t>
  </si>
  <si>
    <t>Frequency Score</t>
  </si>
  <si>
    <t>Monetary Score</t>
  </si>
  <si>
    <t>Segment</t>
  </si>
  <si>
    <t>RFM Score</t>
  </si>
  <si>
    <t xml:space="preserve">Customer Count </t>
  </si>
  <si>
    <t>Avg Recency</t>
  </si>
  <si>
    <t xml:space="preserve">Total Revenue </t>
  </si>
  <si>
    <t>Avg Frequency</t>
  </si>
  <si>
    <t>Avg Pct</t>
  </si>
  <si>
    <t>Cumulative Pct</t>
  </si>
  <si>
    <t>Loyal Customers</t>
  </si>
  <si>
    <t>Potential Loyalists</t>
  </si>
  <si>
    <t>Champions</t>
  </si>
  <si>
    <t>New Customers</t>
  </si>
  <si>
    <t>Need Attention</t>
  </si>
  <si>
    <t>About to Sleep</t>
  </si>
  <si>
    <t>Promising</t>
  </si>
  <si>
    <t>At Risk</t>
  </si>
  <si>
    <t>Lost</t>
  </si>
  <si>
    <t>Customer ID</t>
  </si>
  <si>
    <t>Total Revenue</t>
  </si>
  <si>
    <t>Total Customers</t>
  </si>
  <si>
    <t>Avg Recency by Segment</t>
  </si>
  <si>
    <t>Beauty</t>
  </si>
  <si>
    <t>Clothing</t>
  </si>
  <si>
    <t>Electronics</t>
  </si>
  <si>
    <t>Home</t>
  </si>
  <si>
    <t>Sports</t>
  </si>
  <si>
    <t>Canada</t>
  </si>
  <si>
    <t>France</t>
  </si>
  <si>
    <t>Germany</t>
  </si>
  <si>
    <t>India</t>
  </si>
  <si>
    <t>UK</t>
  </si>
  <si>
    <t>USA</t>
  </si>
  <si>
    <t>Total Orders</t>
  </si>
  <si>
    <t>Avg Order Value</t>
  </si>
  <si>
    <t>Champions Revenue</t>
  </si>
  <si>
    <t>At Risk Count</t>
  </si>
  <si>
    <t>#4FAB60</t>
  </si>
  <si>
    <t>#023554</t>
  </si>
  <si>
    <t>#459E66</t>
  </si>
  <si>
    <t>#016F7C</t>
  </si>
  <si>
    <t>#052C6D</t>
  </si>
  <si>
    <t>#015253</t>
  </si>
  <si>
    <t>#83B7C2</t>
  </si>
  <si>
    <t>#B9E073</t>
  </si>
  <si>
    <t>#3BC36E</t>
  </si>
  <si>
    <t>#00916A</t>
  </si>
  <si>
    <t>#E1541C</t>
  </si>
  <si>
    <t>#70AEB8</t>
  </si>
  <si>
    <t>#43808b</t>
  </si>
  <si>
    <t>#0068A9</t>
  </si>
  <si>
    <t>#00C5AE</t>
  </si>
  <si>
    <t>#008E7A</t>
  </si>
  <si>
    <t>#00AA95</t>
  </si>
  <si>
    <t>#0653A3</t>
  </si>
  <si>
    <t>#F9A811</t>
  </si>
  <si>
    <t>#1AFFD5</t>
  </si>
  <si>
    <t>#00374B</t>
  </si>
  <si>
    <t>#16C88C</t>
  </si>
  <si>
    <t>#046A90</t>
  </si>
  <si>
    <t>#2384F9</t>
  </si>
  <si>
    <t>#605776</t>
  </si>
  <si>
    <t>#0A8F8C</t>
  </si>
  <si>
    <t>#035261</t>
  </si>
  <si>
    <t>#07274E</t>
  </si>
  <si>
    <t xml:space="preserve">Sum of Customer Count </t>
  </si>
  <si>
    <t xml:space="preserve">Sum of Total Revenue </t>
  </si>
  <si>
    <t>Sum of Avg Recency</t>
  </si>
  <si>
    <t>Sum of Avg Frequency</t>
  </si>
  <si>
    <t>Sum of Avg Pct</t>
  </si>
  <si>
    <t>Sum of Cumulative Pct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</si>
</sst>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quot;M&quot;"/>
    <numFmt numFmtId="165" formatCode="0.00,&quot;K&quot;"/>
  </numFmts>
  <fonts count="4" x14ac:knownFonts="1">
    <font>
      <sz val="11"/>
      <color theme="1"/>
      <name val="Calibri"/>
      <family val="2"/>
      <scheme val="minor"/>
    </font>
    <font>
      <b/>
      <sz val="11"/>
      <color theme="1"/>
      <name val="Calibri"/>
      <family val="2"/>
      <scheme val="minor"/>
    </font>
    <font>
      <sz val="28"/>
      <color theme="1" tint="4.9989318521683403E-2"/>
      <name val="Calibri"/>
      <family val="2"/>
      <scheme val="minor"/>
    </font>
    <font>
      <b/>
      <sz val="28"/>
      <color theme="1" tint="4.9989318521683403E-2"/>
      <name val="Calibri"/>
      <family val="2"/>
      <scheme val="minor"/>
    </font>
  </fonts>
  <fills count="34">
    <fill>
      <patternFill patternType="none"/>
    </fill>
    <fill>
      <patternFill patternType="gray125"/>
    </fill>
    <fill>
      <patternFill patternType="solid">
        <fgColor rgb="FF023554"/>
        <bgColor indexed="64"/>
      </patternFill>
    </fill>
    <fill>
      <patternFill patternType="solid">
        <fgColor rgb="FF4FAB60"/>
        <bgColor indexed="64"/>
      </patternFill>
    </fill>
    <fill>
      <patternFill patternType="solid">
        <fgColor rgb="FF459E66"/>
        <bgColor indexed="64"/>
      </patternFill>
    </fill>
    <fill>
      <patternFill patternType="solid">
        <fgColor rgb="FF016F7C"/>
        <bgColor indexed="64"/>
      </patternFill>
    </fill>
    <fill>
      <patternFill patternType="solid">
        <fgColor rgb="FF052C6D"/>
        <bgColor indexed="64"/>
      </patternFill>
    </fill>
    <fill>
      <patternFill patternType="solid">
        <fgColor rgb="FF015253"/>
        <bgColor indexed="64"/>
      </patternFill>
    </fill>
    <fill>
      <patternFill patternType="solid">
        <fgColor rgb="FF83B7C2"/>
        <bgColor indexed="64"/>
      </patternFill>
    </fill>
    <fill>
      <patternFill patternType="solid">
        <fgColor rgb="FFB9E073"/>
        <bgColor indexed="64"/>
      </patternFill>
    </fill>
    <fill>
      <patternFill patternType="solid">
        <fgColor rgb="FF3BC36E"/>
        <bgColor indexed="64"/>
      </patternFill>
    </fill>
    <fill>
      <patternFill patternType="solid">
        <fgColor rgb="FF00916A"/>
        <bgColor indexed="64"/>
      </patternFill>
    </fill>
    <fill>
      <patternFill patternType="solid">
        <fgColor rgb="FF16C88C"/>
        <bgColor indexed="64"/>
      </patternFill>
    </fill>
    <fill>
      <patternFill patternType="solid">
        <fgColor rgb="FF046A90"/>
        <bgColor indexed="64"/>
      </patternFill>
    </fill>
    <fill>
      <patternFill patternType="solid">
        <fgColor rgb="FF2384F9"/>
        <bgColor indexed="64"/>
      </patternFill>
    </fill>
    <fill>
      <patternFill patternType="solid">
        <fgColor rgb="FF605776"/>
        <bgColor indexed="64"/>
      </patternFill>
    </fill>
    <fill>
      <patternFill patternType="solid">
        <fgColor rgb="FF0A8F8C"/>
        <bgColor indexed="64"/>
      </patternFill>
    </fill>
    <fill>
      <patternFill patternType="solid">
        <fgColor rgb="FF035261"/>
        <bgColor indexed="64"/>
      </patternFill>
    </fill>
    <fill>
      <patternFill patternType="solid">
        <fgColor rgb="FF00374B"/>
        <bgColor indexed="64"/>
      </patternFill>
    </fill>
    <fill>
      <patternFill patternType="solid">
        <fgColor rgb="FF1AFFD5"/>
        <bgColor indexed="64"/>
      </patternFill>
    </fill>
    <fill>
      <patternFill patternType="solid">
        <fgColor rgb="FF07274E"/>
        <bgColor indexed="64"/>
      </patternFill>
    </fill>
    <fill>
      <patternFill patternType="solid">
        <fgColor rgb="FFF9A811"/>
        <bgColor indexed="64"/>
      </patternFill>
    </fill>
    <fill>
      <patternFill patternType="solid">
        <fgColor rgb="FF0653A3"/>
        <bgColor indexed="64"/>
      </patternFill>
    </fill>
    <fill>
      <patternFill patternType="solid">
        <fgColor rgb="FF00AA95"/>
        <bgColor indexed="64"/>
      </patternFill>
    </fill>
    <fill>
      <patternFill patternType="solid">
        <fgColor rgb="FF008E7A"/>
        <bgColor indexed="64"/>
      </patternFill>
    </fill>
    <fill>
      <patternFill patternType="solid">
        <fgColor rgb="FF00C5AE"/>
        <bgColor indexed="64"/>
      </patternFill>
    </fill>
    <fill>
      <patternFill patternType="solid">
        <fgColor rgb="FF0068A9"/>
        <bgColor indexed="64"/>
      </patternFill>
    </fill>
    <fill>
      <patternFill patternType="solid">
        <fgColor rgb="FF43808B"/>
        <bgColor indexed="64"/>
      </patternFill>
    </fill>
    <fill>
      <patternFill patternType="solid">
        <fgColor rgb="FF70AEB8"/>
        <bgColor indexed="64"/>
      </patternFill>
    </fill>
    <fill>
      <patternFill patternType="solid">
        <fgColor rgb="FFE1541C"/>
        <bgColor indexed="64"/>
      </patternFill>
    </fill>
    <fill>
      <patternFill patternType="solid">
        <fgColor rgb="FF9FFFFF"/>
        <bgColor indexed="64"/>
      </patternFill>
    </fill>
    <fill>
      <patternFill patternType="solid">
        <fgColor rgb="FF1F4E78"/>
        <bgColor indexed="64"/>
      </patternFill>
    </fill>
    <fill>
      <patternFill patternType="solid">
        <fgColor rgb="FF1AE6A2"/>
        <bgColor indexed="64"/>
      </patternFill>
    </fill>
    <fill>
      <patternFill patternType="solid">
        <fgColor theme="9" tint="-0.249977111117893"/>
        <bgColor indexed="64"/>
      </patternFill>
    </fill>
  </fills>
  <borders count="1">
    <border>
      <left/>
      <right/>
      <top/>
      <bottom/>
      <diagonal/>
    </border>
  </borders>
  <cellStyleXfs count="1">
    <xf numFmtId="0" fontId="0" fillId="0" borderId="0"/>
  </cellStyleXfs>
  <cellXfs count="60">
    <xf numFmtId="0" fontId="0" fillId="0" borderId="0" xfId="0"/>
    <xf numFmtId="0" fontId="0" fillId="0" borderId="0" xfId="0" pivotButton="1"/>
    <xf numFmtId="0" fontId="0" fillId="0" borderId="0" xfId="0" applyAlignment="1">
      <alignment horizontal="left"/>
    </xf>
    <xf numFmtId="22" fontId="0" fillId="0" borderId="0" xfId="0" applyNumberFormat="1"/>
    <xf numFmtId="0" fontId="1" fillId="0" borderId="0" xfId="0" applyFont="1"/>
    <xf numFmtId="22" fontId="1" fillId="0" borderId="0" xfId="0" applyNumberFormat="1" applyFont="1"/>
    <xf numFmtId="1" fontId="0" fillId="0" borderId="0" xfId="0" applyNumberFormat="1"/>
    <xf numFmtId="1" fontId="1" fillId="0" borderId="0" xfId="0" applyNumberFormat="1" applyFont="1" applyAlignment="1">
      <alignment horizontal="left"/>
    </xf>
    <xf numFmtId="2" fontId="1" fillId="0" borderId="0" xfId="0" applyNumberFormat="1" applyFont="1"/>
    <xf numFmtId="2" fontId="0" fillId="0" borderId="0" xfId="0" applyNumberFormat="1"/>
    <xf numFmtId="1" fontId="1" fillId="0" borderId="0" xfId="0" applyNumberFormat="1" applyFont="1"/>
    <xf numFmtId="10" fontId="1" fillId="0" borderId="0" xfId="0" applyNumberFormat="1" applyFont="1"/>
    <xf numFmtId="10"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0" fillId="17" borderId="0" xfId="0" applyFill="1"/>
    <xf numFmtId="0" fontId="0" fillId="18" borderId="0" xfId="0" applyFill="1"/>
    <xf numFmtId="0" fontId="0" fillId="19" borderId="0" xfId="0" applyFill="1"/>
    <xf numFmtId="0" fontId="0" fillId="20" borderId="0" xfId="0" applyFill="1"/>
    <xf numFmtId="164" fontId="0" fillId="0" borderId="0" xfId="0" applyNumberFormat="1"/>
    <xf numFmtId="165" fontId="0" fillId="0" borderId="0" xfId="0" applyNumberFormat="1"/>
    <xf numFmtId="0" fontId="0" fillId="21" borderId="0" xfId="0" applyFill="1"/>
    <xf numFmtId="0" fontId="0" fillId="22"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1" fontId="0" fillId="30" borderId="0" xfId="0" applyNumberFormat="1" applyFill="1"/>
    <xf numFmtId="2" fontId="0" fillId="30" borderId="0" xfId="0" applyNumberFormat="1" applyFill="1"/>
    <xf numFmtId="10" fontId="0" fillId="30" borderId="0" xfId="0" applyNumberFormat="1" applyFill="1"/>
    <xf numFmtId="0" fontId="2" fillId="30" borderId="0" xfId="0" applyFont="1" applyFill="1"/>
    <xf numFmtId="0" fontId="3" fillId="30" borderId="0" xfId="0" applyFont="1" applyFill="1"/>
    <xf numFmtId="1" fontId="2" fillId="30" borderId="0" xfId="0" applyNumberFormat="1" applyFont="1" applyFill="1"/>
    <xf numFmtId="2" fontId="2" fillId="30" borderId="0" xfId="0" applyNumberFormat="1" applyFont="1" applyFill="1"/>
    <xf numFmtId="10" fontId="2" fillId="30" borderId="0" xfId="0" applyNumberFormat="1" applyFont="1" applyFill="1"/>
    <xf numFmtId="0" fontId="1" fillId="30" borderId="0" xfId="0" applyFont="1" applyFill="1"/>
    <xf numFmtId="1" fontId="1" fillId="30" borderId="0" xfId="0" applyNumberFormat="1" applyFont="1" applyFill="1"/>
    <xf numFmtId="2" fontId="1" fillId="30" borderId="0" xfId="0" applyNumberFormat="1" applyFont="1" applyFill="1"/>
    <xf numFmtId="10" fontId="1" fillId="30" borderId="0" xfId="0" applyNumberFormat="1" applyFont="1" applyFill="1"/>
    <xf numFmtId="10" fontId="2" fillId="33" borderId="0" xfId="0" applyNumberFormat="1" applyFont="1" applyFill="1"/>
    <xf numFmtId="0" fontId="0" fillId="0" borderId="0" xfId="0" applyNumberFormat="1"/>
  </cellXfs>
  <cellStyles count="1">
    <cellStyle name="Normal" xfId="0" builtinId="0"/>
  </cellStyles>
  <dxfs count="50">
    <dxf>
      <fill>
        <patternFill>
          <bgColor rgb="FFFF6D6D"/>
        </patternFill>
      </fill>
    </dxf>
    <dxf>
      <font>
        <color theme="1"/>
      </font>
      <fill>
        <patternFill>
          <bgColor rgb="FF00B050"/>
        </patternFill>
      </fill>
    </dxf>
    <dxf>
      <fill>
        <patternFill>
          <bgColor rgb="FFFF6D6D"/>
        </patternFill>
      </fill>
    </dxf>
    <dxf>
      <font>
        <color theme="1"/>
      </font>
      <fill>
        <patternFill>
          <bgColor rgb="FF00B050"/>
        </patternFill>
      </fill>
    </dxf>
    <dxf>
      <fill>
        <patternFill>
          <bgColor rgb="FFFF6D6D"/>
        </patternFill>
      </fill>
    </dxf>
    <dxf>
      <font>
        <color theme="1"/>
      </font>
      <fill>
        <patternFill>
          <bgColor rgb="FF00B050"/>
        </patternFill>
      </fill>
    </dxf>
    <dxf>
      <fill>
        <patternFill>
          <bgColor rgb="FFFF6D6D"/>
        </patternFill>
      </fill>
    </dxf>
    <dxf>
      <font>
        <color theme="1"/>
      </font>
      <fill>
        <patternFill>
          <bgColor rgb="FF00B050"/>
        </patternFill>
      </fill>
    </dxf>
    <dxf>
      <fill>
        <patternFill>
          <bgColor theme="9" tint="-0.249977111117893"/>
        </patternFill>
      </fill>
    </dxf>
    <dxf>
      <fill>
        <patternFill>
          <bgColor rgb="FFFF6D6D"/>
        </patternFill>
      </fill>
    </dxf>
    <dxf>
      <font>
        <color theme="1"/>
      </font>
      <fill>
        <patternFill>
          <bgColor rgb="FF00B050"/>
        </patternFill>
      </fill>
    </dxf>
    <dxf>
      <fill>
        <patternFill>
          <bgColor rgb="FF9FFFFF"/>
        </patternFill>
      </fill>
    </dxf>
    <dxf>
      <fill>
        <patternFill>
          <bgColor rgb="FF9FFFFF"/>
        </patternFill>
      </fill>
    </dxf>
    <dxf>
      <fill>
        <patternFill>
          <bgColor rgb="FF9FFFFF"/>
        </patternFill>
      </fill>
    </dxf>
    <dxf>
      <fill>
        <patternFill>
          <bgColor rgb="FF9FFFFF"/>
        </patternFill>
      </fill>
    </dxf>
    <dxf>
      <font>
        <sz val="28"/>
      </font>
    </dxf>
    <dxf>
      <font>
        <sz val="28"/>
      </font>
    </dxf>
    <dxf>
      <font>
        <sz val="28"/>
      </font>
    </dxf>
    <dxf>
      <font>
        <sz val="28"/>
      </font>
    </dxf>
    <dxf>
      <border>
        <left/>
        <right/>
        <top/>
        <bottom/>
      </border>
    </dxf>
    <dxf>
      <border>
        <left/>
        <right/>
        <top/>
        <bottom/>
      </border>
    </dxf>
    <dxf>
      <border>
        <left/>
        <right/>
        <top/>
        <bottom/>
      </border>
    </dxf>
    <dxf>
      <border>
        <left/>
        <right/>
        <top/>
        <bottom/>
      </border>
    </dxf>
    <dxf>
      <font>
        <b/>
      </font>
    </dxf>
    <dxf>
      <font>
        <b/>
      </font>
    </dxf>
    <dxf>
      <font>
        <b val="0"/>
      </font>
    </dxf>
    <dxf>
      <font>
        <b val="0"/>
      </font>
    </dxf>
    <dxf>
      <font>
        <color theme="1" tint="4.9989318521683403E-2"/>
      </font>
    </dxf>
    <dxf>
      <font>
        <color theme="1" tint="4.9989318521683403E-2"/>
      </font>
    </dxf>
    <dxf>
      <font>
        <color theme="1" tint="4.9989318521683403E-2"/>
      </font>
    </dxf>
    <dxf>
      <font>
        <color theme="1" tint="4.9989318521683403E-2"/>
      </font>
    </dxf>
    <dxf>
      <fill>
        <patternFill patternType="solid">
          <bgColor rgb="FF00C5AE"/>
        </patternFill>
      </fill>
    </dxf>
    <dxf>
      <fill>
        <patternFill patternType="solid">
          <bgColor rgb="FF00C5AE"/>
        </patternFill>
      </fill>
    </dxf>
    <dxf>
      <fill>
        <patternFill patternType="solid">
          <bgColor rgb="FF00C5AE"/>
        </patternFill>
      </fill>
    </dxf>
    <dxf>
      <fill>
        <patternFill patternType="solid">
          <bgColor rgb="FF00C5AE"/>
        </patternFill>
      </fill>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0.00,,&quot;M&quot;"/>
    </dxf>
    <dxf>
      <numFmt numFmtId="164" formatCode="0.00,,&quot;M&quot;"/>
    </dxf>
    <dxf>
      <numFmt numFmtId="164" formatCode="0.00,,&quot;M&quot;"/>
    </dxf>
    <dxf>
      <numFmt numFmtId="14" formatCode="0.00%"/>
    </dxf>
    <dxf>
      <numFmt numFmtId="14" formatCode="0.00%"/>
    </dxf>
    <dxf>
      <numFmt numFmtId="2" formatCode="0.00"/>
    </dxf>
    <dxf>
      <numFmt numFmtId="2" formatCode="0.00"/>
    </dxf>
    <dxf>
      <numFmt numFmtId="1" formatCode="0"/>
    </dxf>
    <dxf>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
      <font>
        <b/>
        <i/>
        <u/>
        <sz val="24"/>
        <color theme="0"/>
      </font>
    </dxf>
    <dxf>
      <font>
        <b/>
        <i val="0"/>
        <sz val="14"/>
        <color theme="1"/>
      </font>
      <fill>
        <patternFill>
          <fgColor rgb="FF00AA95"/>
          <bgColor rgb="FF00AA95"/>
        </patternFill>
      </fill>
    </dxf>
    <dxf>
      <fill>
        <patternFill>
          <fgColor rgb="FF00C5AE"/>
          <bgColor rgb="FF00C5AE"/>
        </patternFill>
      </fill>
    </dxf>
  </dxfs>
  <tableStyles count="2" defaultTableStyle="TableStyleMedium2" defaultPivotStyle="PivotStyleLight16">
    <tableStyle name="Slicer Style 1" pivot="0" table="0" count="1" xr9:uid="{FAAA6601-A103-495E-A3C3-45AC7FACBBEA}">
      <tableStyleElement type="wholeTable" dxfId="49"/>
    </tableStyle>
    <tableStyle name="Slicer Style 2" pivot="0" table="0" count="6" xr9:uid="{459B7DF9-54D2-4F9E-A09F-EC13FB31F1A8}">
      <tableStyleElement type="wholeTable" dxfId="48"/>
      <tableStyleElement type="headerRow" dxfId="47"/>
    </tableStyle>
  </tableStyles>
  <colors>
    <mruColors>
      <color rgb="FF9FFFFF"/>
      <color rgb="FF16C88C"/>
      <color rgb="FF016F7C"/>
      <color rgb="FF00C5AE"/>
      <color rgb="FF1AFFD5"/>
      <color rgb="FF00AA95"/>
      <color rgb="FF5EE09C"/>
      <color rgb="FF008E7A"/>
      <color rgb="FF00E6CB"/>
      <color rgb="FF0A8F8C"/>
    </mruColors>
  </colors>
  <extLst>
    <ext xmlns:x14="http://schemas.microsoft.com/office/spreadsheetml/2009/9/main" uri="{46F421CA-312F-682f-3DD2-61675219B42D}">
      <x14:dxfs count="4">
        <dxf>
          <fill>
            <patternFill>
              <bgColor rgb="FF00E6CB"/>
            </patternFill>
          </fill>
        </dxf>
        <dxf>
          <fill>
            <patternFill>
              <fgColor rgb="FF00C5AE"/>
              <bgColor rgb="FF00E6CB"/>
            </patternFill>
          </fill>
        </dxf>
        <dxf>
          <fill>
            <patternFill>
              <bgColor rgb="FF00E6CB"/>
            </patternFill>
          </fill>
        </dxf>
        <dxf>
          <fill>
            <patternFill>
              <bgColor rgb="FF00E6CB"/>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3.xml"/><Relationship Id="rId21" Type="http://schemas.openxmlformats.org/officeDocument/2006/relationships/pivotCacheDefinition" Target="pivotCache/pivotCacheDefinition8.xml"/><Relationship Id="rId42" Type="http://schemas.openxmlformats.org/officeDocument/2006/relationships/customXml" Target="../customXml/item4.xml"/><Relationship Id="rId47" Type="http://schemas.openxmlformats.org/officeDocument/2006/relationships/customXml" Target="../customXml/item9.xml"/><Relationship Id="rId63" Type="http://schemas.openxmlformats.org/officeDocument/2006/relationships/customXml" Target="../customXml/item25.xml"/><Relationship Id="rId68" Type="http://schemas.openxmlformats.org/officeDocument/2006/relationships/customXml" Target="../customXml/item30.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microsoft.com/office/2007/relationships/slicerCache" Target="slicerCaches/slicerCache1.xml"/><Relationship Id="rId11" Type="http://schemas.openxmlformats.org/officeDocument/2006/relationships/worksheet" Target="worksheets/sheet11.xml"/><Relationship Id="rId24" Type="http://schemas.openxmlformats.org/officeDocument/2006/relationships/pivotCacheDefinition" Target="pivotCache/pivotCacheDefinition11.xml"/><Relationship Id="rId32" Type="http://schemas.openxmlformats.org/officeDocument/2006/relationships/theme" Target="theme/theme1.xml"/><Relationship Id="rId37" Type="http://schemas.openxmlformats.org/officeDocument/2006/relationships/powerPivotData" Target="model/item.data"/><Relationship Id="rId40" Type="http://schemas.openxmlformats.org/officeDocument/2006/relationships/customXml" Target="../customXml/item2.xml"/><Relationship Id="rId45" Type="http://schemas.openxmlformats.org/officeDocument/2006/relationships/customXml" Target="../customXml/item7.xml"/><Relationship Id="rId53" Type="http://schemas.openxmlformats.org/officeDocument/2006/relationships/customXml" Target="../customXml/item15.xml"/><Relationship Id="rId58" Type="http://schemas.openxmlformats.org/officeDocument/2006/relationships/customXml" Target="../customXml/item20.xml"/><Relationship Id="rId66" Type="http://schemas.openxmlformats.org/officeDocument/2006/relationships/customXml" Target="../customXml/item28.xml"/><Relationship Id="rId74" Type="http://schemas.openxmlformats.org/officeDocument/2006/relationships/customXml" Target="../customXml/item36.xml"/><Relationship Id="rId5" Type="http://schemas.openxmlformats.org/officeDocument/2006/relationships/worksheet" Target="worksheets/sheet5.xml"/><Relationship Id="rId61" Type="http://schemas.openxmlformats.org/officeDocument/2006/relationships/customXml" Target="../customXml/item23.xml"/><Relationship Id="rId19" Type="http://schemas.openxmlformats.org/officeDocument/2006/relationships/pivotCacheDefinition" Target="pivotCache/pivotCacheDefinition6.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openxmlformats.org/officeDocument/2006/relationships/pivotCacheDefinition" Target="pivotCache/pivotCacheDefinition14.xml"/><Relationship Id="rId30" Type="http://schemas.microsoft.com/office/2007/relationships/slicerCache" Target="slicerCaches/slicerCache2.xml"/><Relationship Id="rId35" Type="http://schemas.openxmlformats.org/officeDocument/2006/relationships/sharedStrings" Target="sharedStrings.xml"/><Relationship Id="rId43" Type="http://schemas.openxmlformats.org/officeDocument/2006/relationships/customXml" Target="../customXml/item5.xml"/><Relationship Id="rId48" Type="http://schemas.openxmlformats.org/officeDocument/2006/relationships/customXml" Target="../customXml/item10.xml"/><Relationship Id="rId56" Type="http://schemas.openxmlformats.org/officeDocument/2006/relationships/customXml" Target="../customXml/item18.xml"/><Relationship Id="rId64" Type="http://schemas.openxmlformats.org/officeDocument/2006/relationships/customXml" Target="../customXml/item26.xml"/><Relationship Id="rId69" Type="http://schemas.openxmlformats.org/officeDocument/2006/relationships/customXml" Target="../customXml/item31.xml"/><Relationship Id="rId8" Type="http://schemas.openxmlformats.org/officeDocument/2006/relationships/worksheet" Target="worksheets/sheet8.xml"/><Relationship Id="rId51" Type="http://schemas.openxmlformats.org/officeDocument/2006/relationships/customXml" Target="../customXml/item13.xml"/><Relationship Id="rId72" Type="http://schemas.openxmlformats.org/officeDocument/2006/relationships/customXml" Target="../customXml/item3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pivotCacheDefinition" Target="pivotCache/pivotCacheDefinition12.xml"/><Relationship Id="rId33" Type="http://schemas.openxmlformats.org/officeDocument/2006/relationships/connections" Target="connections.xml"/><Relationship Id="rId38" Type="http://schemas.openxmlformats.org/officeDocument/2006/relationships/calcChain" Target="calcChain.xml"/><Relationship Id="rId46" Type="http://schemas.openxmlformats.org/officeDocument/2006/relationships/customXml" Target="../customXml/item8.xml"/><Relationship Id="rId59" Type="http://schemas.openxmlformats.org/officeDocument/2006/relationships/customXml" Target="../customXml/item21.xml"/><Relationship Id="rId67" Type="http://schemas.openxmlformats.org/officeDocument/2006/relationships/customXml" Target="../customXml/item29.xml"/><Relationship Id="rId20" Type="http://schemas.openxmlformats.org/officeDocument/2006/relationships/pivotCacheDefinition" Target="pivotCache/pivotCacheDefinition7.xml"/><Relationship Id="rId41" Type="http://schemas.openxmlformats.org/officeDocument/2006/relationships/customXml" Target="../customXml/item3.xml"/><Relationship Id="rId54" Type="http://schemas.openxmlformats.org/officeDocument/2006/relationships/customXml" Target="../customXml/item16.xml"/><Relationship Id="rId62" Type="http://schemas.openxmlformats.org/officeDocument/2006/relationships/customXml" Target="../customXml/item24.xml"/><Relationship Id="rId70"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openxmlformats.org/officeDocument/2006/relationships/pivotCacheDefinition" Target="pivotCache/pivotCacheDefinition15.xml"/><Relationship Id="rId36" Type="http://schemas.openxmlformats.org/officeDocument/2006/relationships/sheetMetadata" Target="metadata.xml"/><Relationship Id="rId49" Type="http://schemas.openxmlformats.org/officeDocument/2006/relationships/customXml" Target="../customXml/item11.xml"/><Relationship Id="rId57" Type="http://schemas.openxmlformats.org/officeDocument/2006/relationships/customXml" Target="../customXml/item19.xml"/><Relationship Id="rId10" Type="http://schemas.openxmlformats.org/officeDocument/2006/relationships/worksheet" Target="worksheets/sheet10.xml"/><Relationship Id="rId31" Type="http://schemas.microsoft.com/office/2007/relationships/slicerCache" Target="slicerCaches/slicerCache3.xml"/><Relationship Id="rId44" Type="http://schemas.openxmlformats.org/officeDocument/2006/relationships/customXml" Target="../customXml/item6.xml"/><Relationship Id="rId52" Type="http://schemas.openxmlformats.org/officeDocument/2006/relationships/customXml" Target="../customXml/item14.xml"/><Relationship Id="rId60" Type="http://schemas.openxmlformats.org/officeDocument/2006/relationships/customXml" Target="../customXml/item22.xml"/><Relationship Id="rId65" Type="http://schemas.openxmlformats.org/officeDocument/2006/relationships/customXml" Target="../customXml/item27.xml"/><Relationship Id="rId73" Type="http://schemas.openxmlformats.org/officeDocument/2006/relationships/customXml" Target="../customXml/item3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39" Type="http://schemas.openxmlformats.org/officeDocument/2006/relationships/customXml" Target="../customXml/item1.xml"/><Relationship Id="rId34" Type="http://schemas.openxmlformats.org/officeDocument/2006/relationships/styles" Target="styles.xml"/><Relationship Id="rId50" Type="http://schemas.openxmlformats.org/officeDocument/2006/relationships/customXml" Target="../customXml/item12.xml"/><Relationship Id="rId55" Type="http://schemas.openxmlformats.org/officeDocument/2006/relationships/customXml" Target="../customXml/item17.xml"/><Relationship Id="rId7" Type="http://schemas.openxmlformats.org/officeDocument/2006/relationships/worksheet" Target="worksheets/sheet7.xml"/><Relationship Id="rId71" Type="http://schemas.openxmlformats.org/officeDocument/2006/relationships/customXml" Target="../customXml/item3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4 RFM ^M Customer Seg. Analysis.xlsx]Pivot1. Revenue By Segment!PivotTable1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'Pivot1. Revenue By Segment'!$B$1</c:f>
              <c:strCache>
                <c:ptCount val="1"/>
                <c:pt idx="0">
                  <c:v>Total</c:v>
                </c:pt>
              </c:strCache>
            </c:strRef>
          </c:tx>
          <c:spPr>
            <a:solidFill>
              <a:schemeClr val="accent1"/>
            </a:solidFill>
            <a:ln>
              <a:noFill/>
            </a:ln>
            <a:effectLst/>
          </c:spPr>
          <c:invertIfNegative val="0"/>
          <c:cat>
            <c:strRef>
              <c:f>'Pivot1. Revenue By Segment'!$A$2:$A$11</c:f>
              <c:strCache>
                <c:ptCount val="9"/>
                <c:pt idx="0">
                  <c:v>Lost</c:v>
                </c:pt>
                <c:pt idx="1">
                  <c:v>At Risk</c:v>
                </c:pt>
                <c:pt idx="2">
                  <c:v>Promising</c:v>
                </c:pt>
                <c:pt idx="3">
                  <c:v>Need Attention</c:v>
                </c:pt>
                <c:pt idx="4">
                  <c:v>New Customers</c:v>
                </c:pt>
                <c:pt idx="5">
                  <c:v>About to Sleep</c:v>
                </c:pt>
                <c:pt idx="6">
                  <c:v>Potential Loyalists</c:v>
                </c:pt>
                <c:pt idx="7">
                  <c:v>Loyal Customers</c:v>
                </c:pt>
                <c:pt idx="8">
                  <c:v>Champions</c:v>
                </c:pt>
              </c:strCache>
            </c:strRef>
          </c:cat>
          <c:val>
            <c:numRef>
              <c:f>'Pivot1. Revenue By Segment'!$B$2:$B$11</c:f>
              <c:numCache>
                <c:formatCode>General</c:formatCode>
                <c:ptCount val="9"/>
                <c:pt idx="0">
                  <c:v>46354.49</c:v>
                </c:pt>
                <c:pt idx="1">
                  <c:v>125867.15</c:v>
                </c:pt>
                <c:pt idx="2">
                  <c:v>237748.62</c:v>
                </c:pt>
                <c:pt idx="3">
                  <c:v>495924.01</c:v>
                </c:pt>
                <c:pt idx="4">
                  <c:v>1598359.39</c:v>
                </c:pt>
                <c:pt idx="5">
                  <c:v>2070409.42</c:v>
                </c:pt>
                <c:pt idx="6">
                  <c:v>3391594.1</c:v>
                </c:pt>
                <c:pt idx="7">
                  <c:v>30357686.859999999</c:v>
                </c:pt>
                <c:pt idx="8">
                  <c:v>37597811.969999999</c:v>
                </c:pt>
              </c:numCache>
            </c:numRef>
          </c:val>
          <c:extLst>
            <c:ext xmlns:c16="http://schemas.microsoft.com/office/drawing/2014/chart" uri="{C3380CC4-5D6E-409C-BE32-E72D297353CC}">
              <c16:uniqueId val="{00000000-940A-4EE4-BB8C-DD4F33BCDACE}"/>
            </c:ext>
          </c:extLst>
        </c:ser>
        <c:dLbls>
          <c:showLegendKey val="0"/>
          <c:showVal val="0"/>
          <c:showCatName val="0"/>
          <c:showSerName val="0"/>
          <c:showPercent val="0"/>
          <c:showBubbleSize val="0"/>
        </c:dLbls>
        <c:gapWidth val="182"/>
        <c:axId val="2072234255"/>
        <c:axId val="2072226575"/>
      </c:barChart>
      <c:catAx>
        <c:axId val="2072234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226575"/>
        <c:crosses val="autoZero"/>
        <c:auto val="1"/>
        <c:lblAlgn val="ctr"/>
        <c:lblOffset val="100"/>
        <c:noMultiLvlLbl val="0"/>
      </c:catAx>
      <c:valAx>
        <c:axId val="2072226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23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4 RFM ^M Customer Seg. Analysis.xlsx]Pivot1. Revenue By Segment!PivotTable1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'Pivot1. Revenue By Segment'!$B$1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AA-4C08-9171-6CFE368D99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37-49AE-9AD0-413799EDE7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37-49AE-9AD0-413799EDE70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737-49AE-9AD0-413799EDE70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737-49AE-9AD0-413799EDE70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737-49AE-9AD0-413799EDE70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737-49AE-9AD0-413799EDE70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737-49AE-9AD0-413799EDE70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737-49AE-9AD0-413799EDE703}"/>
              </c:ext>
            </c:extLst>
          </c:dPt>
          <c:cat>
            <c:strRef>
              <c:f>'Pivot1. Revenue By Segment'!$A$2:$A$11</c:f>
              <c:strCache>
                <c:ptCount val="9"/>
                <c:pt idx="0">
                  <c:v>Lost</c:v>
                </c:pt>
                <c:pt idx="1">
                  <c:v>At Risk</c:v>
                </c:pt>
                <c:pt idx="2">
                  <c:v>Promising</c:v>
                </c:pt>
                <c:pt idx="3">
                  <c:v>Need Attention</c:v>
                </c:pt>
                <c:pt idx="4">
                  <c:v>New Customers</c:v>
                </c:pt>
                <c:pt idx="5">
                  <c:v>About to Sleep</c:v>
                </c:pt>
                <c:pt idx="6">
                  <c:v>Potential Loyalists</c:v>
                </c:pt>
                <c:pt idx="7">
                  <c:v>Loyal Customers</c:v>
                </c:pt>
                <c:pt idx="8">
                  <c:v>Champions</c:v>
                </c:pt>
              </c:strCache>
            </c:strRef>
          </c:cat>
          <c:val>
            <c:numRef>
              <c:f>'Pivot1. Revenue By Segment'!$B$2:$B$11</c:f>
              <c:numCache>
                <c:formatCode>General</c:formatCode>
                <c:ptCount val="9"/>
                <c:pt idx="0">
                  <c:v>46354.49</c:v>
                </c:pt>
                <c:pt idx="1">
                  <c:v>125867.15</c:v>
                </c:pt>
                <c:pt idx="2">
                  <c:v>237748.62</c:v>
                </c:pt>
                <c:pt idx="3">
                  <c:v>495924.01</c:v>
                </c:pt>
                <c:pt idx="4">
                  <c:v>1598359.39</c:v>
                </c:pt>
                <c:pt idx="5">
                  <c:v>2070409.42</c:v>
                </c:pt>
                <c:pt idx="6">
                  <c:v>3391594.1</c:v>
                </c:pt>
                <c:pt idx="7">
                  <c:v>30357686.859999999</c:v>
                </c:pt>
                <c:pt idx="8">
                  <c:v>37597811.969999999</c:v>
                </c:pt>
              </c:numCache>
            </c:numRef>
          </c:val>
          <c:extLst>
            <c:ext xmlns:c16="http://schemas.microsoft.com/office/drawing/2014/chart" uri="{C3380CC4-5D6E-409C-BE32-E72D297353CC}">
              <c16:uniqueId val="{00000000-7EA9-40BA-AC0A-84679D2B382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4 RFM ^M Customer Seg. Analysis.xlsx]2.Customer Count By Segment!PivotTable2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'2.Customer Count By Segment'!$B$1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45-4426-96BE-D73C575A5A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45-4426-96BE-D73C575A5A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B45-4426-96BE-D73C575A5A0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B45-4426-96BE-D73C575A5A0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B45-4426-96BE-D73C575A5A0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B45-4426-96BE-D73C575A5A0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B45-4426-96BE-D73C575A5A0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B45-4426-96BE-D73C575A5A0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B45-4426-96BE-D73C575A5A0A}"/>
              </c:ext>
            </c:extLst>
          </c:dPt>
          <c:cat>
            <c:strRef>
              <c:f>'2.Customer Count By Segment'!$A$2:$A$11</c:f>
              <c:strCache>
                <c:ptCount val="9"/>
                <c:pt idx="0">
                  <c:v>Loyal Customers</c:v>
                </c:pt>
                <c:pt idx="1">
                  <c:v>Champions</c:v>
                </c:pt>
                <c:pt idx="2">
                  <c:v>Potential Loyalists</c:v>
                </c:pt>
                <c:pt idx="3">
                  <c:v>About to Sleep</c:v>
                </c:pt>
                <c:pt idx="4">
                  <c:v>New Customers</c:v>
                </c:pt>
                <c:pt idx="5">
                  <c:v>Need Attention</c:v>
                </c:pt>
                <c:pt idx="6">
                  <c:v>Promising</c:v>
                </c:pt>
                <c:pt idx="7">
                  <c:v>Lost</c:v>
                </c:pt>
                <c:pt idx="8">
                  <c:v>At Risk</c:v>
                </c:pt>
              </c:strCache>
            </c:strRef>
          </c:cat>
          <c:val>
            <c:numRef>
              <c:f>'2.Customer Count By Segment'!$B$2:$B$11</c:f>
              <c:numCache>
                <c:formatCode>General</c:formatCode>
                <c:ptCount val="9"/>
                <c:pt idx="0">
                  <c:v>207</c:v>
                </c:pt>
                <c:pt idx="1">
                  <c:v>200</c:v>
                </c:pt>
                <c:pt idx="2">
                  <c:v>40</c:v>
                </c:pt>
                <c:pt idx="3">
                  <c:v>25</c:v>
                </c:pt>
                <c:pt idx="4">
                  <c:v>19</c:v>
                </c:pt>
                <c:pt idx="5">
                  <c:v>4</c:v>
                </c:pt>
                <c:pt idx="6">
                  <c:v>3</c:v>
                </c:pt>
                <c:pt idx="7">
                  <c:v>1</c:v>
                </c:pt>
                <c:pt idx="8">
                  <c:v>1</c:v>
                </c:pt>
              </c:numCache>
            </c:numRef>
          </c:val>
          <c:extLst>
            <c:ext xmlns:c16="http://schemas.microsoft.com/office/drawing/2014/chart" uri="{C3380CC4-5D6E-409C-BE32-E72D297353CC}">
              <c16:uniqueId val="{00000000-2F78-44B3-903F-15B0F6FAB12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4 RFM ^M Customer Seg. Analysis.xlsx]3. Avg Recency By Segment!PivotTable3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'3. Avg Recency By Segment'!$B$1</c:f>
              <c:strCache>
                <c:ptCount val="1"/>
                <c:pt idx="0">
                  <c:v>Total</c:v>
                </c:pt>
              </c:strCache>
            </c:strRef>
          </c:tx>
          <c:spPr>
            <a:solidFill>
              <a:schemeClr val="accent1"/>
            </a:solidFill>
            <a:ln>
              <a:noFill/>
            </a:ln>
            <a:effectLst/>
          </c:spPr>
          <c:invertIfNegative val="0"/>
          <c:cat>
            <c:strRef>
              <c:f>'3. Avg Recency By Segment'!$A$2:$A$11</c:f>
              <c:strCache>
                <c:ptCount val="9"/>
                <c:pt idx="0">
                  <c:v>Lost</c:v>
                </c:pt>
                <c:pt idx="1">
                  <c:v>New Customers</c:v>
                </c:pt>
                <c:pt idx="2">
                  <c:v>Champions</c:v>
                </c:pt>
                <c:pt idx="3">
                  <c:v>Potential Loyalists</c:v>
                </c:pt>
                <c:pt idx="4">
                  <c:v>Loyal Customers</c:v>
                </c:pt>
                <c:pt idx="5">
                  <c:v>About to Sleep</c:v>
                </c:pt>
                <c:pt idx="6">
                  <c:v>Promising</c:v>
                </c:pt>
                <c:pt idx="7">
                  <c:v>At Risk</c:v>
                </c:pt>
                <c:pt idx="8">
                  <c:v>Need Attention</c:v>
                </c:pt>
              </c:strCache>
            </c:strRef>
          </c:cat>
          <c:val>
            <c:numRef>
              <c:f>'3. Avg Recency By Segment'!$B$2:$B$11</c:f>
              <c:numCache>
                <c:formatCode>0.00</c:formatCode>
                <c:ptCount val="9"/>
                <c:pt idx="0">
                  <c:v>5</c:v>
                </c:pt>
                <c:pt idx="1">
                  <c:v>13.736842105263158</c:v>
                </c:pt>
                <c:pt idx="2">
                  <c:v>17.614999999999998</c:v>
                </c:pt>
                <c:pt idx="3">
                  <c:v>22.65</c:v>
                </c:pt>
                <c:pt idx="4">
                  <c:v>28.579710144927535</c:v>
                </c:pt>
                <c:pt idx="5">
                  <c:v>55.84</c:v>
                </c:pt>
                <c:pt idx="6">
                  <c:v>94.666666666666671</c:v>
                </c:pt>
                <c:pt idx="7">
                  <c:v>127</c:v>
                </c:pt>
                <c:pt idx="8">
                  <c:v>132.75</c:v>
                </c:pt>
              </c:numCache>
            </c:numRef>
          </c:val>
          <c:extLst>
            <c:ext xmlns:c16="http://schemas.microsoft.com/office/drawing/2014/chart" uri="{C3380CC4-5D6E-409C-BE32-E72D297353CC}">
              <c16:uniqueId val="{00000000-1E7A-48B3-A01F-A220021F7702}"/>
            </c:ext>
          </c:extLst>
        </c:ser>
        <c:dLbls>
          <c:showLegendKey val="0"/>
          <c:showVal val="0"/>
          <c:showCatName val="0"/>
          <c:showSerName val="0"/>
          <c:showPercent val="0"/>
          <c:showBubbleSize val="0"/>
        </c:dLbls>
        <c:gapWidth val="182"/>
        <c:axId val="2072216975"/>
        <c:axId val="2072200655"/>
      </c:barChart>
      <c:catAx>
        <c:axId val="2072216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200655"/>
        <c:crosses val="autoZero"/>
        <c:auto val="1"/>
        <c:lblAlgn val="ctr"/>
        <c:lblOffset val="100"/>
        <c:noMultiLvlLbl val="0"/>
      </c:catAx>
      <c:valAx>
        <c:axId val="207220065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216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4 RFM ^M Customer Seg. Analysis.xlsx]4. Pareto(Revenue + Customer %)!PivotTable4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61788330245467"/>
          <c:y val="0.2829801985669817"/>
          <c:w val="0.80076817688918744"/>
          <c:h val="0.54019176290818161"/>
        </c:manualLayout>
      </c:layout>
      <c:barChart>
        <c:barDir val="col"/>
        <c:grouping val="clustered"/>
        <c:varyColors val="0"/>
        <c:ser>
          <c:idx val="0"/>
          <c:order val="0"/>
          <c:tx>
            <c:strRef>
              <c:f>'4. Pareto(Revenue + Customer %)'!$B$1</c:f>
              <c:strCache>
                <c:ptCount val="1"/>
                <c:pt idx="0">
                  <c:v>Total Revenue</c:v>
                </c:pt>
              </c:strCache>
            </c:strRef>
          </c:tx>
          <c:spPr>
            <a:solidFill>
              <a:schemeClr val="accent1"/>
            </a:solidFill>
            <a:ln>
              <a:noFill/>
            </a:ln>
            <a:effectLst/>
          </c:spPr>
          <c:invertIfNegative val="0"/>
          <c:cat>
            <c:strRef>
              <c:f>'4. Pareto(Revenue + Customer %)'!$A$2:$A$11</c:f>
              <c:strCache>
                <c:ptCount val="9"/>
                <c:pt idx="0">
                  <c:v>About to Sleep</c:v>
                </c:pt>
                <c:pt idx="1">
                  <c:v>At Risk</c:v>
                </c:pt>
                <c:pt idx="2">
                  <c:v>Champions</c:v>
                </c:pt>
                <c:pt idx="3">
                  <c:v>Lost</c:v>
                </c:pt>
                <c:pt idx="4">
                  <c:v>Loyal Customers</c:v>
                </c:pt>
                <c:pt idx="5">
                  <c:v>Need Attention</c:v>
                </c:pt>
                <c:pt idx="6">
                  <c:v>New Customers</c:v>
                </c:pt>
                <c:pt idx="7">
                  <c:v>Potential Loyalists</c:v>
                </c:pt>
                <c:pt idx="8">
                  <c:v>Promising</c:v>
                </c:pt>
              </c:strCache>
            </c:strRef>
          </c:cat>
          <c:val>
            <c:numRef>
              <c:f>'4. Pareto(Revenue + Customer %)'!$B$2:$B$11</c:f>
              <c:numCache>
                <c:formatCode>General</c:formatCode>
                <c:ptCount val="9"/>
                <c:pt idx="0">
                  <c:v>2070409.42</c:v>
                </c:pt>
                <c:pt idx="1">
                  <c:v>125867.15</c:v>
                </c:pt>
                <c:pt idx="2">
                  <c:v>37597811.969999999</c:v>
                </c:pt>
                <c:pt idx="3">
                  <c:v>46354.49</c:v>
                </c:pt>
                <c:pt idx="4">
                  <c:v>30357686.859999999</c:v>
                </c:pt>
                <c:pt idx="5">
                  <c:v>495924.01</c:v>
                </c:pt>
                <c:pt idx="6">
                  <c:v>1598359.39</c:v>
                </c:pt>
                <c:pt idx="7">
                  <c:v>3391594.1</c:v>
                </c:pt>
                <c:pt idx="8">
                  <c:v>237748.62</c:v>
                </c:pt>
              </c:numCache>
            </c:numRef>
          </c:val>
          <c:extLst>
            <c:ext xmlns:c16="http://schemas.microsoft.com/office/drawing/2014/chart" uri="{C3380CC4-5D6E-409C-BE32-E72D297353CC}">
              <c16:uniqueId val="{00000000-B137-45BF-9157-1642CCB2A339}"/>
            </c:ext>
          </c:extLst>
        </c:ser>
        <c:dLbls>
          <c:showLegendKey val="0"/>
          <c:showVal val="0"/>
          <c:showCatName val="0"/>
          <c:showSerName val="0"/>
          <c:showPercent val="0"/>
          <c:showBubbleSize val="0"/>
        </c:dLbls>
        <c:gapWidth val="219"/>
        <c:axId val="1580852367"/>
        <c:axId val="1711057311"/>
      </c:barChart>
      <c:lineChart>
        <c:grouping val="standard"/>
        <c:varyColors val="0"/>
        <c:ser>
          <c:idx val="1"/>
          <c:order val="1"/>
          <c:tx>
            <c:strRef>
              <c:f>'4. Pareto(Revenue + Customer %)'!$C$1</c:f>
              <c:strCache>
                <c:ptCount val="1"/>
                <c:pt idx="0">
                  <c:v>Total Customers</c:v>
                </c:pt>
              </c:strCache>
            </c:strRef>
          </c:tx>
          <c:spPr>
            <a:ln w="28575" cap="rnd">
              <a:solidFill>
                <a:schemeClr val="accent2"/>
              </a:solidFill>
              <a:round/>
            </a:ln>
            <a:effectLst/>
          </c:spPr>
          <c:marker>
            <c:symbol val="none"/>
          </c:marker>
          <c:cat>
            <c:strRef>
              <c:f>'4. Pareto(Revenue + Customer %)'!$A$2:$A$11</c:f>
              <c:strCache>
                <c:ptCount val="9"/>
                <c:pt idx="0">
                  <c:v>About to Sleep</c:v>
                </c:pt>
                <c:pt idx="1">
                  <c:v>At Risk</c:v>
                </c:pt>
                <c:pt idx="2">
                  <c:v>Champions</c:v>
                </c:pt>
                <c:pt idx="3">
                  <c:v>Lost</c:v>
                </c:pt>
                <c:pt idx="4">
                  <c:v>Loyal Customers</c:v>
                </c:pt>
                <c:pt idx="5">
                  <c:v>Need Attention</c:v>
                </c:pt>
                <c:pt idx="6">
                  <c:v>New Customers</c:v>
                </c:pt>
                <c:pt idx="7">
                  <c:v>Potential Loyalists</c:v>
                </c:pt>
                <c:pt idx="8">
                  <c:v>Promising</c:v>
                </c:pt>
              </c:strCache>
            </c:strRef>
          </c:cat>
          <c:val>
            <c:numRef>
              <c:f>'4. Pareto(Revenue + Customer %)'!$C$2:$C$11</c:f>
              <c:numCache>
                <c:formatCode>General</c:formatCode>
                <c:ptCount val="9"/>
                <c:pt idx="0">
                  <c:v>25</c:v>
                </c:pt>
                <c:pt idx="1">
                  <c:v>1</c:v>
                </c:pt>
                <c:pt idx="2">
                  <c:v>200</c:v>
                </c:pt>
                <c:pt idx="3">
                  <c:v>1</c:v>
                </c:pt>
                <c:pt idx="4">
                  <c:v>207</c:v>
                </c:pt>
                <c:pt idx="5">
                  <c:v>4</c:v>
                </c:pt>
                <c:pt idx="6">
                  <c:v>19</c:v>
                </c:pt>
                <c:pt idx="7">
                  <c:v>40</c:v>
                </c:pt>
                <c:pt idx="8">
                  <c:v>3</c:v>
                </c:pt>
              </c:numCache>
            </c:numRef>
          </c:val>
          <c:smooth val="0"/>
          <c:extLst>
            <c:ext xmlns:c16="http://schemas.microsoft.com/office/drawing/2014/chart" uri="{C3380CC4-5D6E-409C-BE32-E72D297353CC}">
              <c16:uniqueId val="{00000001-B137-45BF-9157-1642CCB2A339}"/>
            </c:ext>
          </c:extLst>
        </c:ser>
        <c:dLbls>
          <c:showLegendKey val="0"/>
          <c:showVal val="0"/>
          <c:showCatName val="0"/>
          <c:showSerName val="0"/>
          <c:showPercent val="0"/>
          <c:showBubbleSize val="0"/>
        </c:dLbls>
        <c:marker val="1"/>
        <c:smooth val="0"/>
        <c:axId val="61434287"/>
        <c:axId val="61444367"/>
      </c:lineChart>
      <c:catAx>
        <c:axId val="158085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057311"/>
        <c:crosses val="autoZero"/>
        <c:auto val="1"/>
        <c:lblAlgn val="ctr"/>
        <c:lblOffset val="100"/>
        <c:noMultiLvlLbl val="0"/>
      </c:catAx>
      <c:valAx>
        <c:axId val="171105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852367"/>
        <c:crosses val="autoZero"/>
        <c:crossBetween val="between"/>
      </c:valAx>
      <c:valAx>
        <c:axId val="6144436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34287"/>
        <c:crosses val="max"/>
        <c:crossBetween val="between"/>
      </c:valAx>
      <c:catAx>
        <c:axId val="61434287"/>
        <c:scaling>
          <c:orientation val="minMax"/>
        </c:scaling>
        <c:delete val="1"/>
        <c:axPos val="b"/>
        <c:numFmt formatCode="General" sourceLinked="1"/>
        <c:majorTickMark val="out"/>
        <c:minorTickMark val="none"/>
        <c:tickLblPos val="nextTo"/>
        <c:crossAx val="61444367"/>
        <c:crosses val="autoZero"/>
        <c:auto val="1"/>
        <c:lblAlgn val="ctr"/>
        <c:lblOffset val="100"/>
        <c:noMultiLvlLbl val="0"/>
      </c:catAx>
      <c:spPr>
        <a:noFill/>
        <a:ln>
          <a:noFill/>
        </a:ln>
        <a:effectLst/>
      </c:spPr>
    </c:plotArea>
    <c:legend>
      <c:legendPos val="r"/>
      <c:layout>
        <c:manualLayout>
          <c:xMode val="edge"/>
          <c:yMode val="edge"/>
          <c:x val="0.75668707093774545"/>
          <c:y val="2.2228075703213203E-2"/>
          <c:w val="0.20024011393441843"/>
          <c:h val="0.128042935971701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4 RFM ^M Customer Seg. Analysis.xlsx]6. Revenue by Country!PivotTable6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'6. Revenue by Country'!$B$1</c:f>
              <c:strCache>
                <c:ptCount val="1"/>
                <c:pt idx="0">
                  <c:v>Total</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 Revenue by Country'!$A$2:$A$8</c:f>
              <c:strCache>
                <c:ptCount val="6"/>
                <c:pt idx="0">
                  <c:v>France</c:v>
                </c:pt>
                <c:pt idx="1">
                  <c:v>USA</c:v>
                </c:pt>
                <c:pt idx="2">
                  <c:v>UK</c:v>
                </c:pt>
                <c:pt idx="3">
                  <c:v>Canada</c:v>
                </c:pt>
                <c:pt idx="4">
                  <c:v>India</c:v>
                </c:pt>
                <c:pt idx="5">
                  <c:v>Germany</c:v>
                </c:pt>
              </c:strCache>
            </c:strRef>
          </c:cat>
          <c:val>
            <c:numRef>
              <c:f>'6. Revenue by Country'!$B$2:$B$8</c:f>
              <c:numCache>
                <c:formatCode>General</c:formatCode>
                <c:ptCount val="6"/>
                <c:pt idx="0">
                  <c:v>11181041.99</c:v>
                </c:pt>
                <c:pt idx="1">
                  <c:v>11377421.75</c:v>
                </c:pt>
                <c:pt idx="2">
                  <c:v>11887377.77</c:v>
                </c:pt>
                <c:pt idx="3">
                  <c:v>13304617.6</c:v>
                </c:pt>
                <c:pt idx="4">
                  <c:v>13592769.890000001</c:v>
                </c:pt>
                <c:pt idx="5">
                  <c:v>14578527.01</c:v>
                </c:pt>
              </c:numCache>
            </c:numRef>
          </c:val>
          <c:extLst>
            <c:ext xmlns:c16="http://schemas.microsoft.com/office/drawing/2014/chart" uri="{C3380CC4-5D6E-409C-BE32-E72D297353CC}">
              <c16:uniqueId val="{00000000-011D-4711-9AD3-8EB7D3118D90}"/>
            </c:ext>
          </c:extLst>
        </c:ser>
        <c:dLbls>
          <c:dLblPos val="outEnd"/>
          <c:showLegendKey val="0"/>
          <c:showVal val="1"/>
          <c:showCatName val="0"/>
          <c:showSerName val="0"/>
          <c:showPercent val="0"/>
          <c:showBubbleSize val="0"/>
        </c:dLbls>
        <c:gapWidth val="182"/>
        <c:axId val="61442927"/>
        <c:axId val="61433327"/>
      </c:barChart>
      <c:catAx>
        <c:axId val="6144292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33327"/>
        <c:crosses val="autoZero"/>
        <c:auto val="1"/>
        <c:lblAlgn val="ctr"/>
        <c:lblOffset val="100"/>
        <c:noMultiLvlLbl val="0"/>
      </c:catAx>
      <c:valAx>
        <c:axId val="61433327"/>
        <c:scaling>
          <c:orientation val="minMax"/>
        </c:scaling>
        <c:delete val="1"/>
        <c:axPos val="b"/>
        <c:numFmt formatCode="0,,&quot;M&quot;" sourceLinked="0"/>
        <c:majorTickMark val="none"/>
        <c:minorTickMark val="none"/>
        <c:tickLblPos val="nextTo"/>
        <c:crossAx val="61442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4 RFM ^M Customer Seg. Analysis.xlsx]Pivot1. Revenue By Segment!PivotTable1</c:name>
    <c:fmtId val="5"/>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i="0" u="none" strike="noStrike" baseline="0">
                <a:solidFill>
                  <a:schemeClr val="tx1"/>
                </a:solidFill>
              </a:rPr>
              <a:t>Which Segments Drive Revenue? (₹)</a:t>
            </a:r>
            <a:endParaRPr lang="en-US" sz="2000" b="1">
              <a:solidFill>
                <a:schemeClr val="tx1"/>
              </a:solidFill>
            </a:endParaRPr>
          </a:p>
        </c:rich>
      </c:tx>
      <c:layout>
        <c:manualLayout>
          <c:xMode val="edge"/>
          <c:yMode val="edge"/>
          <c:x val="5.507436219838871E-2"/>
          <c:y val="2.3344582848847897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a:scene3d>
            <a:camera prst="orthographicFront"/>
            <a:lightRig rig="threePt" dir="t"/>
          </a:scene3d>
          <a:sp3d>
            <a:bevelT w="177800" h="1333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a:scene3d>
            <a:camera prst="orthographicFront"/>
            <a:lightRig rig="threePt" dir="t"/>
          </a:scene3d>
          <a:sp3d>
            <a:bevelT w="177800" h="133350"/>
          </a:sp3d>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a:scene3d>
            <a:camera prst="orthographicFront"/>
            <a:lightRig rig="threePt" dir="t"/>
          </a:scene3d>
          <a:sp3d>
            <a:bevelT w="177800" h="133350"/>
          </a:sp3d>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00B0F0"/>
          </a:solidFill>
          <a:ln w="19050">
            <a:solidFill>
              <a:srgbClr val="2384F9"/>
            </a:solidFill>
          </a:ln>
          <a:effectLst/>
          <a:scene3d>
            <a:camera prst="orthographicFront"/>
            <a:lightRig rig="threePt" dir="t"/>
          </a:scene3d>
          <a:sp3d>
            <a:bevelT w="177800" h="133350"/>
          </a:sp3d>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2384F9"/>
          </a:solidFill>
          <a:ln w="19050">
            <a:solidFill>
              <a:schemeClr val="lt1"/>
            </a:solidFill>
          </a:ln>
          <a:effectLst/>
          <a:scene3d>
            <a:camera prst="orthographicFront"/>
            <a:lightRig rig="threePt" dir="t"/>
          </a:scene3d>
          <a:sp3d>
            <a:bevelT w="177800" h="133350"/>
          </a:sp3d>
        </c:spPr>
        <c:dLbl>
          <c:idx val="0"/>
          <c:layout>
            <c:manualLayout>
              <c:x val="-2.427113561340043E-2"/>
              <c:y val="-1.9623067147200045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rgbClr val="FF5353"/>
          </a:solidFill>
          <a:ln w="19050">
            <a:solidFill>
              <a:srgbClr val="FF5353"/>
            </a:solidFill>
          </a:ln>
          <a:effectLst/>
          <a:scene3d>
            <a:camera prst="orthographicFront"/>
            <a:lightRig rig="threePt" dir="t"/>
          </a:scene3d>
          <a:sp3d>
            <a:bevelT w="177800" h="133350"/>
          </a:sp3d>
        </c:spPr>
        <c:dLbl>
          <c:idx val="0"/>
          <c:layout>
            <c:manualLayout>
              <c:x val="0"/>
              <c:y val="1.4717300360399987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2"/>
          </a:solidFill>
          <a:ln w="19050">
            <a:solidFill>
              <a:schemeClr val="accent2"/>
            </a:solidFill>
          </a:ln>
          <a:effectLst/>
          <a:scene3d>
            <a:camera prst="orthographicFront"/>
            <a:lightRig rig="threePt" dir="t"/>
          </a:scene3d>
          <a:sp3d>
            <a:bevelT w="177800" h="133350"/>
          </a:sp3d>
        </c:spPr>
        <c:dLbl>
          <c:idx val="0"/>
          <c:layout>
            <c:manualLayout>
              <c:x val="0"/>
              <c:y val="-2.452883393400009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rgbClr val="FFC000"/>
          </a:solidFill>
          <a:ln w="19050">
            <a:solidFill>
              <a:srgbClr val="FFC000"/>
            </a:solidFill>
          </a:ln>
          <a:effectLst/>
          <a:scene3d>
            <a:camera prst="orthographicFront"/>
            <a:lightRig rig="threePt" dir="t"/>
          </a:scene3d>
          <a:sp3d>
            <a:bevelT w="177800" h="133350"/>
          </a:sp3d>
        </c:spPr>
      </c:pivotFmt>
      <c:pivotFmt>
        <c:idx val="20"/>
        <c:spPr>
          <a:solidFill>
            <a:srgbClr val="0A8F8C"/>
          </a:solidFill>
          <a:ln w="19050">
            <a:solidFill>
              <a:srgbClr val="0A8F8C"/>
            </a:solidFill>
          </a:ln>
          <a:effectLst/>
          <a:scene3d>
            <a:camera prst="orthographicFront"/>
            <a:lightRig rig="threePt" dir="t"/>
          </a:scene3d>
          <a:sp3d>
            <a:bevelT w="177800" h="133350"/>
          </a:sp3d>
        </c:spPr>
      </c:pivotFmt>
      <c:pivotFmt>
        <c:idx val="21"/>
        <c:spPr>
          <a:solidFill>
            <a:srgbClr val="3BC36E"/>
          </a:solidFill>
          <a:ln w="19050">
            <a:solidFill>
              <a:srgbClr val="3BC36E"/>
            </a:solidFill>
          </a:ln>
          <a:effectLst/>
          <a:scene3d>
            <a:camera prst="orthographicFront"/>
            <a:lightRig rig="threePt" dir="t"/>
          </a:scene3d>
          <a:sp3d>
            <a:bevelT w="177800" h="133350"/>
          </a:sp3d>
        </c:spPr>
      </c:pivotFmt>
    </c:pivotFmts>
    <c:plotArea>
      <c:layout>
        <c:manualLayout>
          <c:layoutTarget val="inner"/>
          <c:xMode val="edge"/>
          <c:yMode val="edge"/>
          <c:x val="1.6274178130650938E-2"/>
          <c:y val="0.31219742637134323"/>
          <c:w val="0.5446528799860304"/>
          <c:h val="0.5389339849859407"/>
        </c:manualLayout>
      </c:layout>
      <c:doughnutChart>
        <c:varyColors val="1"/>
        <c:ser>
          <c:idx val="0"/>
          <c:order val="0"/>
          <c:tx>
            <c:strRef>
              <c:f>'Pivot1. Revenue By Segment'!$B$1</c:f>
              <c:strCache>
                <c:ptCount val="1"/>
                <c:pt idx="0">
                  <c:v>Total</c:v>
                </c:pt>
              </c:strCache>
            </c:strRef>
          </c:tx>
          <c:spPr>
            <a:scene3d>
              <a:camera prst="orthographicFront"/>
              <a:lightRig rig="threePt" dir="t"/>
            </a:scene3d>
            <a:sp3d>
              <a:bevelT w="177800" h="133350"/>
            </a:sp3d>
          </c:spPr>
          <c:dPt>
            <c:idx val="0"/>
            <c:bubble3D val="0"/>
            <c:spPr>
              <a:solidFill>
                <a:schemeClr val="accent1"/>
              </a:solidFill>
              <a:ln w="19050">
                <a:solidFill>
                  <a:schemeClr val="lt1"/>
                </a:solidFill>
              </a:ln>
              <a:effectLst/>
              <a:scene3d>
                <a:camera prst="orthographicFront"/>
                <a:lightRig rig="threePt" dir="t"/>
              </a:scene3d>
              <a:sp3d>
                <a:bevelT w="177800" h="133350"/>
              </a:sp3d>
            </c:spPr>
            <c:extLst>
              <c:ext xmlns:c16="http://schemas.microsoft.com/office/drawing/2014/chart" uri="{C3380CC4-5D6E-409C-BE32-E72D297353CC}">
                <c16:uniqueId val="{00000001-2E8E-4794-9F7B-9FBB30040783}"/>
              </c:ext>
            </c:extLst>
          </c:dPt>
          <c:dPt>
            <c:idx val="1"/>
            <c:bubble3D val="0"/>
            <c:spPr>
              <a:solidFill>
                <a:schemeClr val="accent2"/>
              </a:solidFill>
              <a:ln w="19050">
                <a:solidFill>
                  <a:schemeClr val="lt1"/>
                </a:solidFill>
              </a:ln>
              <a:effectLst/>
              <a:scene3d>
                <a:camera prst="orthographicFront"/>
                <a:lightRig rig="threePt" dir="t"/>
              </a:scene3d>
              <a:sp3d>
                <a:bevelT w="177800" h="133350"/>
              </a:sp3d>
            </c:spPr>
            <c:extLst>
              <c:ext xmlns:c16="http://schemas.microsoft.com/office/drawing/2014/chart" uri="{C3380CC4-5D6E-409C-BE32-E72D297353CC}">
                <c16:uniqueId val="{00000003-2E8E-4794-9F7B-9FBB30040783}"/>
              </c:ext>
            </c:extLst>
          </c:dPt>
          <c:dPt>
            <c:idx val="2"/>
            <c:bubble3D val="0"/>
            <c:spPr>
              <a:solidFill>
                <a:srgbClr val="00B0F0"/>
              </a:solidFill>
              <a:ln w="19050">
                <a:solidFill>
                  <a:srgbClr val="2384F9"/>
                </a:solidFill>
              </a:ln>
              <a:effectLst/>
              <a:scene3d>
                <a:camera prst="orthographicFront"/>
                <a:lightRig rig="threePt" dir="t"/>
              </a:scene3d>
              <a:sp3d>
                <a:bevelT w="177800" h="133350"/>
              </a:sp3d>
            </c:spPr>
            <c:extLst>
              <c:ext xmlns:c16="http://schemas.microsoft.com/office/drawing/2014/chart" uri="{C3380CC4-5D6E-409C-BE32-E72D297353CC}">
                <c16:uniqueId val="{00000005-2E8E-4794-9F7B-9FBB30040783}"/>
              </c:ext>
            </c:extLst>
          </c:dPt>
          <c:dPt>
            <c:idx val="3"/>
            <c:bubble3D val="0"/>
            <c:spPr>
              <a:solidFill>
                <a:srgbClr val="2384F9"/>
              </a:solidFill>
              <a:ln w="19050">
                <a:solidFill>
                  <a:schemeClr val="lt1"/>
                </a:solidFill>
              </a:ln>
              <a:effectLst/>
              <a:scene3d>
                <a:camera prst="orthographicFront"/>
                <a:lightRig rig="threePt" dir="t"/>
              </a:scene3d>
              <a:sp3d>
                <a:bevelT w="177800" h="133350"/>
              </a:sp3d>
            </c:spPr>
            <c:extLst>
              <c:ext xmlns:c16="http://schemas.microsoft.com/office/drawing/2014/chart" uri="{C3380CC4-5D6E-409C-BE32-E72D297353CC}">
                <c16:uniqueId val="{00000007-2E8E-4794-9F7B-9FBB30040783}"/>
              </c:ext>
            </c:extLst>
          </c:dPt>
          <c:dPt>
            <c:idx val="4"/>
            <c:bubble3D val="0"/>
            <c:spPr>
              <a:solidFill>
                <a:srgbClr val="FF5353"/>
              </a:solidFill>
              <a:ln w="19050">
                <a:solidFill>
                  <a:srgbClr val="FF5353"/>
                </a:solidFill>
              </a:ln>
              <a:effectLst/>
              <a:scene3d>
                <a:camera prst="orthographicFront"/>
                <a:lightRig rig="threePt" dir="t"/>
              </a:scene3d>
              <a:sp3d>
                <a:bevelT w="177800" h="133350"/>
              </a:sp3d>
            </c:spPr>
            <c:extLst>
              <c:ext xmlns:c16="http://schemas.microsoft.com/office/drawing/2014/chart" uri="{C3380CC4-5D6E-409C-BE32-E72D297353CC}">
                <c16:uniqueId val="{00000009-2E8E-4794-9F7B-9FBB30040783}"/>
              </c:ext>
            </c:extLst>
          </c:dPt>
          <c:dPt>
            <c:idx val="5"/>
            <c:bubble3D val="0"/>
            <c:spPr>
              <a:solidFill>
                <a:schemeClr val="accent2"/>
              </a:solidFill>
              <a:ln w="19050">
                <a:solidFill>
                  <a:schemeClr val="accent2"/>
                </a:solidFill>
              </a:ln>
              <a:effectLst/>
              <a:scene3d>
                <a:camera prst="orthographicFront"/>
                <a:lightRig rig="threePt" dir="t"/>
              </a:scene3d>
              <a:sp3d>
                <a:bevelT w="177800" h="133350"/>
              </a:sp3d>
            </c:spPr>
            <c:extLst>
              <c:ext xmlns:c16="http://schemas.microsoft.com/office/drawing/2014/chart" uri="{C3380CC4-5D6E-409C-BE32-E72D297353CC}">
                <c16:uniqueId val="{0000000B-2E8E-4794-9F7B-9FBB30040783}"/>
              </c:ext>
            </c:extLst>
          </c:dPt>
          <c:dPt>
            <c:idx val="6"/>
            <c:bubble3D val="0"/>
            <c:spPr>
              <a:solidFill>
                <a:srgbClr val="FFC000"/>
              </a:solidFill>
              <a:ln w="19050">
                <a:solidFill>
                  <a:srgbClr val="FFC000"/>
                </a:solidFill>
              </a:ln>
              <a:effectLst/>
              <a:scene3d>
                <a:camera prst="orthographicFront"/>
                <a:lightRig rig="threePt" dir="t"/>
              </a:scene3d>
              <a:sp3d>
                <a:bevelT w="177800" h="133350"/>
              </a:sp3d>
            </c:spPr>
            <c:extLst>
              <c:ext xmlns:c16="http://schemas.microsoft.com/office/drawing/2014/chart" uri="{C3380CC4-5D6E-409C-BE32-E72D297353CC}">
                <c16:uniqueId val="{0000000D-2E8E-4794-9F7B-9FBB30040783}"/>
              </c:ext>
            </c:extLst>
          </c:dPt>
          <c:dPt>
            <c:idx val="7"/>
            <c:bubble3D val="0"/>
            <c:spPr>
              <a:solidFill>
                <a:srgbClr val="0A8F8C"/>
              </a:solidFill>
              <a:ln w="19050">
                <a:solidFill>
                  <a:srgbClr val="0A8F8C"/>
                </a:solidFill>
              </a:ln>
              <a:effectLst/>
              <a:scene3d>
                <a:camera prst="orthographicFront"/>
                <a:lightRig rig="threePt" dir="t"/>
              </a:scene3d>
              <a:sp3d>
                <a:bevelT w="177800" h="133350"/>
              </a:sp3d>
            </c:spPr>
            <c:extLst>
              <c:ext xmlns:c16="http://schemas.microsoft.com/office/drawing/2014/chart" uri="{C3380CC4-5D6E-409C-BE32-E72D297353CC}">
                <c16:uniqueId val="{0000000F-2E8E-4794-9F7B-9FBB30040783}"/>
              </c:ext>
            </c:extLst>
          </c:dPt>
          <c:dPt>
            <c:idx val="8"/>
            <c:bubble3D val="0"/>
            <c:spPr>
              <a:solidFill>
                <a:srgbClr val="3BC36E"/>
              </a:solidFill>
              <a:ln w="19050">
                <a:solidFill>
                  <a:srgbClr val="3BC36E"/>
                </a:solidFill>
              </a:ln>
              <a:effectLst/>
              <a:scene3d>
                <a:camera prst="orthographicFront"/>
                <a:lightRig rig="threePt" dir="t"/>
              </a:scene3d>
              <a:sp3d>
                <a:bevelT w="177800" h="133350"/>
              </a:sp3d>
            </c:spPr>
            <c:extLst>
              <c:ext xmlns:c16="http://schemas.microsoft.com/office/drawing/2014/chart" uri="{C3380CC4-5D6E-409C-BE32-E72D297353CC}">
                <c16:uniqueId val="{00000011-2E8E-4794-9F7B-9FBB30040783}"/>
              </c:ext>
            </c:extLst>
          </c:dPt>
          <c:dLbls>
            <c:dLbl>
              <c:idx val="0"/>
              <c:delete val="1"/>
              <c:extLst>
                <c:ext xmlns:c15="http://schemas.microsoft.com/office/drawing/2012/chart" uri="{CE6537A1-D6FC-4f65-9D91-7224C49458BB}"/>
                <c:ext xmlns:c16="http://schemas.microsoft.com/office/drawing/2014/chart" uri="{C3380CC4-5D6E-409C-BE32-E72D297353CC}">
                  <c16:uniqueId val="{00000001-2E8E-4794-9F7B-9FBB30040783}"/>
                </c:ext>
              </c:extLst>
            </c:dLbl>
            <c:dLbl>
              <c:idx val="1"/>
              <c:delete val="1"/>
              <c:extLst>
                <c:ext xmlns:c15="http://schemas.microsoft.com/office/drawing/2012/chart" uri="{CE6537A1-D6FC-4f65-9D91-7224C49458BB}"/>
                <c:ext xmlns:c16="http://schemas.microsoft.com/office/drawing/2014/chart" uri="{C3380CC4-5D6E-409C-BE32-E72D297353CC}">
                  <c16:uniqueId val="{00000003-2E8E-4794-9F7B-9FBB30040783}"/>
                </c:ext>
              </c:extLst>
            </c:dLbl>
            <c:dLbl>
              <c:idx val="2"/>
              <c:delete val="1"/>
              <c:extLst>
                <c:ext xmlns:c15="http://schemas.microsoft.com/office/drawing/2012/chart" uri="{CE6537A1-D6FC-4f65-9D91-7224C49458BB}"/>
                <c:ext xmlns:c16="http://schemas.microsoft.com/office/drawing/2014/chart" uri="{C3380CC4-5D6E-409C-BE32-E72D297353CC}">
                  <c16:uniqueId val="{00000005-2E8E-4794-9F7B-9FBB30040783}"/>
                </c:ext>
              </c:extLst>
            </c:dLbl>
            <c:dLbl>
              <c:idx val="3"/>
              <c:layout>
                <c:manualLayout>
                  <c:x val="-2.427113561340043E-2"/>
                  <c:y val="-1.962306714720004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E8E-4794-9F7B-9FBB30040783}"/>
                </c:ext>
              </c:extLst>
            </c:dLbl>
            <c:dLbl>
              <c:idx val="4"/>
              <c:layout>
                <c:manualLayout>
                  <c:x val="0"/>
                  <c:y val="1.471730036039998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2E8E-4794-9F7B-9FBB30040783}"/>
                </c:ext>
              </c:extLst>
            </c:dLbl>
            <c:dLbl>
              <c:idx val="5"/>
              <c:layout>
                <c:manualLayout>
                  <c:x val="0"/>
                  <c:y val="-2.452883393400009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2E8E-4794-9F7B-9FBB30040783}"/>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'Pivot1. Revenue By Segment'!$A$2:$A$11</c:f>
              <c:strCache>
                <c:ptCount val="9"/>
                <c:pt idx="0">
                  <c:v>Lost</c:v>
                </c:pt>
                <c:pt idx="1">
                  <c:v>At Risk</c:v>
                </c:pt>
                <c:pt idx="2">
                  <c:v>Promising</c:v>
                </c:pt>
                <c:pt idx="3">
                  <c:v>Need Attention</c:v>
                </c:pt>
                <c:pt idx="4">
                  <c:v>New Customers</c:v>
                </c:pt>
                <c:pt idx="5">
                  <c:v>About to Sleep</c:v>
                </c:pt>
                <c:pt idx="6">
                  <c:v>Potential Loyalists</c:v>
                </c:pt>
                <c:pt idx="7">
                  <c:v>Loyal Customers</c:v>
                </c:pt>
                <c:pt idx="8">
                  <c:v>Champions</c:v>
                </c:pt>
              </c:strCache>
            </c:strRef>
          </c:cat>
          <c:val>
            <c:numRef>
              <c:f>'Pivot1. Revenue By Segment'!$B$2:$B$11</c:f>
              <c:numCache>
                <c:formatCode>General</c:formatCode>
                <c:ptCount val="9"/>
                <c:pt idx="0">
                  <c:v>46354.49</c:v>
                </c:pt>
                <c:pt idx="1">
                  <c:v>125867.15</c:v>
                </c:pt>
                <c:pt idx="2">
                  <c:v>237748.62</c:v>
                </c:pt>
                <c:pt idx="3">
                  <c:v>495924.01</c:v>
                </c:pt>
                <c:pt idx="4">
                  <c:v>1598359.39</c:v>
                </c:pt>
                <c:pt idx="5">
                  <c:v>2070409.42</c:v>
                </c:pt>
                <c:pt idx="6">
                  <c:v>3391594.1</c:v>
                </c:pt>
                <c:pt idx="7">
                  <c:v>30357686.859999999</c:v>
                </c:pt>
                <c:pt idx="8">
                  <c:v>37597811.969999999</c:v>
                </c:pt>
              </c:numCache>
            </c:numRef>
          </c:val>
          <c:extLst>
            <c:ext xmlns:c16="http://schemas.microsoft.com/office/drawing/2014/chart" uri="{C3380CC4-5D6E-409C-BE32-E72D297353CC}">
              <c16:uniqueId val="{00000012-2E8E-4794-9F7B-9FBB30040783}"/>
            </c:ext>
          </c:extLst>
        </c:ser>
        <c:dLbls>
          <c:showLegendKey val="0"/>
          <c:showVal val="1"/>
          <c:showCatName val="0"/>
          <c:showSerName val="0"/>
          <c:showPercent val="0"/>
          <c:showBubbleSize val="0"/>
          <c:showLeaderLines val="1"/>
        </c:dLbls>
        <c:firstSliceAng val="0"/>
        <c:holeSize val="63"/>
      </c:doughnutChart>
      <c:spPr>
        <a:noFill/>
        <a:ln>
          <a:noFill/>
        </a:ln>
        <a:effectLst/>
      </c:spPr>
    </c:plotArea>
    <c:legend>
      <c:legendPos val="r"/>
      <c:layout>
        <c:manualLayout>
          <c:xMode val="edge"/>
          <c:yMode val="edge"/>
          <c:x val="0.59090281828512348"/>
          <c:y val="0.18553402637071303"/>
          <c:w val="0.40511700880372425"/>
          <c:h val="0.81446597362928697"/>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4 RFM ^M Customer Seg. Analysis.xlsx]2.Customer Count By Segment!PivotTable2</c:name>
    <c:fmtId val="3"/>
  </c:pivotSource>
  <c:chart>
    <c:title>
      <c:tx>
        <c:rich>
          <a:bodyPr rot="0" spcFirstLastPara="1" vertOverflow="ellipsis" vert="horz" wrap="square" anchor="ctr" anchorCtr="1"/>
          <a:lstStyle/>
          <a:p>
            <a:pPr>
              <a:defRPr sz="2000" b="1" i="0" u="none" strike="noStrike" kern="1200" spc="0" baseline="0">
                <a:solidFill>
                  <a:schemeClr val="tx1">
                    <a:lumMod val="95000"/>
                    <a:lumOff val="5000"/>
                  </a:schemeClr>
                </a:solidFill>
                <a:latin typeface="+mn-lt"/>
                <a:ea typeface="+mn-ea"/>
                <a:cs typeface="+mn-cs"/>
              </a:defRPr>
            </a:pPr>
            <a:r>
              <a:rPr lang="en-US" sz="2000" b="1" i="0" u="none" strike="noStrike" baseline="0"/>
              <a:t>How Are 500 Customers Distributed Across Segments?</a:t>
            </a:r>
            <a:endParaRPr lang="en-US" sz="2000" b="1">
              <a:solidFill>
                <a:schemeClr val="tx1">
                  <a:lumMod val="95000"/>
                  <a:lumOff val="5000"/>
                </a:schemeClr>
              </a:solidFill>
            </a:endParaRPr>
          </a:p>
        </c:rich>
      </c:tx>
      <c:layout>
        <c:manualLayout>
          <c:xMode val="edge"/>
          <c:yMode val="edge"/>
          <c:x val="5.1580549214913188E-2"/>
          <c:y val="0"/>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noFill/>
          </a:ln>
          <a:effectLst/>
          <a:scene3d>
            <a:camera prst="orthographicFront"/>
            <a:lightRig rig="threePt" dir="t"/>
          </a:scene3d>
          <a:sp3d>
            <a:bevelT w="177800" h="133350"/>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1"/>
        <c:spPr>
          <a:solidFill>
            <a:srgbClr val="00C5AE"/>
          </a:solidFill>
          <a:ln w="19050">
            <a:solidFill>
              <a:srgbClr val="00C5AE"/>
            </a:solidFill>
          </a:ln>
          <a:effectLst/>
          <a:scene3d>
            <a:camera prst="orthographicFront"/>
            <a:lightRig rig="threePt" dir="t"/>
          </a:scene3d>
          <a:sp3d>
            <a:bevelT w="177800" h="133350"/>
          </a:sp3d>
        </c:spPr>
        <c:dLbl>
          <c:idx val="0"/>
          <c:layout>
            <c:manualLayout>
              <c:x val="-0.13017502473936213"/>
              <c:y val="3.0789172060409924E-2"/>
            </c:manualLayout>
          </c:layout>
          <c:spPr>
            <a:noFill/>
            <a:ln>
              <a:noFill/>
            </a:ln>
            <a:effectLst/>
          </c:spPr>
          <c:txPr>
            <a:bodyPr rot="0" spcFirstLastPara="1" vertOverflow="ellipsis" vert="horz" wrap="square" lIns="38100" tIns="19050" rIns="38100" bIns="19050" anchor="ctr" anchorCtr="0">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43808B"/>
          </a:solidFill>
          <a:ln w="19050">
            <a:solidFill>
              <a:srgbClr val="43808B"/>
            </a:solidFill>
          </a:ln>
          <a:effectLst/>
          <a:scene3d>
            <a:camera prst="orthographicFront"/>
            <a:lightRig rig="threePt" dir="t"/>
          </a:scene3d>
          <a:sp3d>
            <a:bevelT w="177800" h="133350"/>
          </a:sp3d>
        </c:spPr>
        <c:dLbl>
          <c:idx val="0"/>
          <c:layout>
            <c:manualLayout>
              <c:x val="0.11373059584378717"/>
              <c:y val="-0.10845840075512406"/>
            </c:manualLayout>
          </c:layout>
          <c:spPr>
            <a:noFill/>
            <a:ln>
              <a:noFill/>
            </a:ln>
            <a:effectLst/>
          </c:spPr>
          <c:txPr>
            <a:bodyPr rot="0" spcFirstLastPara="1" vertOverflow="ellipsis" vert="horz" wrap="square" lIns="38100" tIns="19050" rIns="38100" bIns="19050" anchor="ctr" anchorCtr="0">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3"/>
        <c:spPr>
          <a:solidFill>
            <a:srgbClr val="00B0F0"/>
          </a:solidFill>
          <a:ln w="19050">
            <a:solidFill>
              <a:srgbClr val="00B0F0"/>
            </a:solidFill>
          </a:ln>
          <a:effectLst/>
          <a:scene3d>
            <a:camera prst="orthographicFront"/>
            <a:lightRig rig="threePt" dir="t"/>
          </a:scene3d>
          <a:sp3d>
            <a:bevelT w="177800" h="133350"/>
          </a:sp3d>
        </c:spPr>
        <c:dLbl>
          <c:idx val="0"/>
          <c:layout>
            <c:manualLayout>
              <c:x val="0.11604531562265352"/>
              <c:y val="0.14913990846249747"/>
            </c:manualLayout>
          </c:layout>
          <c:spPr>
            <a:noFill/>
            <a:ln>
              <a:noFill/>
            </a:ln>
            <a:effectLst/>
          </c:spPr>
          <c:txPr>
            <a:bodyPr rot="0" spcFirstLastPara="1" vertOverflow="ellipsis" vert="horz" wrap="square" lIns="38100" tIns="19050" rIns="38100" bIns="19050" anchor="ctr" anchorCtr="0">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3">
              <a:lumMod val="75000"/>
            </a:schemeClr>
          </a:solidFill>
          <a:ln w="19050">
            <a:solidFill>
              <a:schemeClr val="accent3">
                <a:lumMod val="75000"/>
              </a:schemeClr>
            </a:solidFill>
          </a:ln>
          <a:effectLst/>
          <a:scene3d>
            <a:camera prst="orthographicFront"/>
            <a:lightRig rig="threePt" dir="t"/>
          </a:scene3d>
          <a:sp3d>
            <a:bevelT w="177800" h="133350"/>
          </a:sp3d>
        </c:spPr>
        <c:dLbl>
          <c:idx val="0"/>
          <c:layout>
            <c:manualLayout>
              <c:x val="7.4886661191398848E-2"/>
              <c:y val="0.17065285515805897"/>
            </c:manualLayout>
          </c:layout>
          <c:spPr>
            <a:noFill/>
            <a:ln>
              <a:noFill/>
            </a:ln>
            <a:effectLst/>
          </c:spPr>
          <c:txPr>
            <a:bodyPr rot="0" spcFirstLastPara="1" vertOverflow="ellipsis" vert="horz" wrap="square" lIns="38100" tIns="19050" rIns="38100" bIns="19050" anchor="ctr" anchorCtr="0">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5"/>
        <c:spPr>
          <a:solidFill>
            <a:srgbClr val="70AEB8"/>
          </a:solidFill>
          <a:ln w="19050">
            <a:solidFill>
              <a:srgbClr val="70AEB8"/>
            </a:solidFill>
          </a:ln>
          <a:effectLst/>
          <a:scene3d>
            <a:camera prst="orthographicFront"/>
            <a:lightRig rig="threePt" dir="t"/>
          </a:scene3d>
          <a:sp3d>
            <a:bevelT w="177800" h="133350"/>
          </a:sp3d>
        </c:spPr>
        <c:dLbl>
          <c:idx val="0"/>
          <c:layout>
            <c:manualLayout>
              <c:x val="3.3234952007211202E-2"/>
              <c:y val="0.13673050863597805"/>
            </c:manualLayout>
          </c:layout>
          <c:spPr>
            <a:noFill/>
            <a:ln>
              <a:noFill/>
            </a:ln>
            <a:effectLst/>
          </c:spPr>
          <c:txPr>
            <a:bodyPr rot="0" spcFirstLastPara="1" vertOverflow="ellipsis" vert="horz" wrap="square" lIns="38100" tIns="19050" rIns="38100" bIns="19050" anchor="ctr" anchorCtr="0">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5">
              <a:lumMod val="60000"/>
              <a:lumOff val="40000"/>
            </a:schemeClr>
          </a:solidFill>
          <a:ln w="19050">
            <a:solidFill>
              <a:schemeClr val="accent5">
                <a:lumMod val="60000"/>
                <a:lumOff val="40000"/>
              </a:schemeClr>
            </a:solidFill>
          </a:ln>
          <a:effectLst/>
          <a:scene3d>
            <a:camera prst="orthographicFront"/>
            <a:lightRig rig="threePt" dir="t"/>
          </a:scene3d>
          <a:sp3d>
            <a:bevelT w="177800" h="133350"/>
          </a:sp3d>
        </c:spPr>
        <c:dLbl>
          <c:idx val="0"/>
          <c:spPr>
            <a:noFill/>
            <a:ln>
              <a:noFill/>
            </a:ln>
            <a:effectLst/>
          </c:spPr>
          <c:txPr>
            <a:bodyPr rot="0" spcFirstLastPara="1" vertOverflow="ellipsis" vert="horz" wrap="square" lIns="38100" tIns="19050" rIns="38100" bIns="19050" anchor="ctr" anchorCtr="0">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5">
              <a:lumMod val="40000"/>
              <a:lumOff val="60000"/>
            </a:schemeClr>
          </a:solidFill>
          <a:ln w="19050">
            <a:solidFill>
              <a:schemeClr val="accent5">
                <a:lumMod val="40000"/>
                <a:lumOff val="60000"/>
              </a:schemeClr>
            </a:solidFill>
          </a:ln>
          <a:effectLst/>
          <a:scene3d>
            <a:camera prst="orthographicFront"/>
            <a:lightRig rig="threePt" dir="t"/>
          </a:scene3d>
          <a:sp3d>
            <a:bevelT w="177800" h="133350"/>
          </a:sp3d>
        </c:spPr>
        <c:dLbl>
          <c:idx val="0"/>
          <c:layout>
            <c:manualLayout>
              <c:x val="3.3765521295094414E-2"/>
              <c:y val="9.0831165714760367E-2"/>
            </c:manualLayout>
          </c:layout>
          <c:spPr>
            <a:noFill/>
            <a:ln>
              <a:noFill/>
            </a:ln>
            <a:effectLst/>
          </c:spPr>
          <c:txPr>
            <a:bodyPr rot="0" spcFirstLastPara="1" vertOverflow="ellipsis" vert="horz" wrap="square" lIns="38100" tIns="19050" rIns="38100" bIns="19050" anchor="ctr" anchorCtr="0">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1"/>
          </a:solidFill>
          <a:ln w="19050">
            <a:noFill/>
          </a:ln>
          <a:effectLst/>
          <a:scene3d>
            <a:camera prst="orthographicFront"/>
            <a:lightRig rig="threePt" dir="t"/>
          </a:scene3d>
          <a:sp3d>
            <a:bevelT w="177800" h="133350"/>
          </a:sp3d>
        </c:spPr>
        <c:dLbl>
          <c:idx val="0"/>
          <c:spPr>
            <a:noFill/>
            <a:ln>
              <a:noFill/>
            </a:ln>
            <a:effectLst/>
          </c:spPr>
          <c:txPr>
            <a:bodyPr rot="0" spcFirstLastPara="1" vertOverflow="ellipsis" vert="horz" wrap="square" lIns="38100" tIns="19050" rIns="38100" bIns="19050" anchor="ctr" anchorCtr="0">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5">
              <a:lumMod val="20000"/>
              <a:lumOff val="80000"/>
            </a:schemeClr>
          </a:solidFill>
          <a:ln w="19050">
            <a:solidFill>
              <a:schemeClr val="accent5">
                <a:lumMod val="20000"/>
                <a:lumOff val="80000"/>
              </a:schemeClr>
            </a:solidFill>
          </a:ln>
          <a:effectLst/>
          <a:scene3d>
            <a:camera prst="orthographicFront"/>
            <a:lightRig rig="threePt" dir="t"/>
          </a:scene3d>
          <a:sp3d>
            <a:bevelT w="177800" h="133350"/>
          </a:sp3d>
        </c:spPr>
        <c:dLbl>
          <c:idx val="0"/>
          <c:spPr>
            <a:noFill/>
            <a:ln>
              <a:noFill/>
            </a:ln>
            <a:effectLst/>
          </c:spPr>
          <c:txPr>
            <a:bodyPr rot="0" spcFirstLastPara="1" vertOverflow="ellipsis" vert="horz" wrap="square" lIns="38100" tIns="19050" rIns="38100" bIns="19050" anchor="ctr" anchorCtr="0">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667318847024182E-2"/>
          <c:y val="0.30196955794583341"/>
          <c:w val="0.53795072085692541"/>
          <c:h val="0.59132168197332158"/>
        </c:manualLayout>
      </c:layout>
      <c:pieChart>
        <c:varyColors val="1"/>
        <c:ser>
          <c:idx val="0"/>
          <c:order val="0"/>
          <c:tx>
            <c:strRef>
              <c:f>'2.Customer Count By Segment'!$B$1</c:f>
              <c:strCache>
                <c:ptCount val="1"/>
                <c:pt idx="0">
                  <c:v>Total</c:v>
                </c:pt>
              </c:strCache>
            </c:strRef>
          </c:tx>
          <c:spPr>
            <a:ln>
              <a:noFill/>
            </a:ln>
            <a:scene3d>
              <a:camera prst="orthographicFront"/>
              <a:lightRig rig="threePt" dir="t"/>
            </a:scene3d>
            <a:sp3d>
              <a:bevelT w="177800" h="133350"/>
            </a:sp3d>
          </c:spPr>
          <c:dPt>
            <c:idx val="0"/>
            <c:bubble3D val="0"/>
            <c:spPr>
              <a:solidFill>
                <a:srgbClr val="00C5AE"/>
              </a:solidFill>
              <a:ln w="19050">
                <a:solidFill>
                  <a:srgbClr val="00C5AE"/>
                </a:solidFill>
              </a:ln>
              <a:effectLst/>
              <a:scene3d>
                <a:camera prst="orthographicFront"/>
                <a:lightRig rig="threePt" dir="t"/>
              </a:scene3d>
              <a:sp3d>
                <a:bevelT w="177800" h="133350"/>
              </a:sp3d>
            </c:spPr>
            <c:extLst>
              <c:ext xmlns:c16="http://schemas.microsoft.com/office/drawing/2014/chart" uri="{C3380CC4-5D6E-409C-BE32-E72D297353CC}">
                <c16:uniqueId val="{00000001-039E-45B7-A3BC-A3AFA25CCB30}"/>
              </c:ext>
            </c:extLst>
          </c:dPt>
          <c:dPt>
            <c:idx val="1"/>
            <c:bubble3D val="0"/>
            <c:spPr>
              <a:solidFill>
                <a:srgbClr val="43808B"/>
              </a:solidFill>
              <a:ln w="19050">
                <a:solidFill>
                  <a:srgbClr val="43808B"/>
                </a:solidFill>
              </a:ln>
              <a:effectLst/>
              <a:scene3d>
                <a:camera prst="orthographicFront"/>
                <a:lightRig rig="threePt" dir="t"/>
              </a:scene3d>
              <a:sp3d>
                <a:bevelT w="177800" h="133350"/>
              </a:sp3d>
            </c:spPr>
            <c:extLst>
              <c:ext xmlns:c16="http://schemas.microsoft.com/office/drawing/2014/chart" uri="{C3380CC4-5D6E-409C-BE32-E72D297353CC}">
                <c16:uniqueId val="{00000003-039E-45B7-A3BC-A3AFA25CCB30}"/>
              </c:ext>
            </c:extLst>
          </c:dPt>
          <c:dPt>
            <c:idx val="2"/>
            <c:bubble3D val="0"/>
            <c:spPr>
              <a:solidFill>
                <a:srgbClr val="00B0F0"/>
              </a:solidFill>
              <a:ln w="19050">
                <a:solidFill>
                  <a:srgbClr val="00B0F0"/>
                </a:solidFill>
              </a:ln>
              <a:effectLst/>
              <a:scene3d>
                <a:camera prst="orthographicFront"/>
                <a:lightRig rig="threePt" dir="t"/>
              </a:scene3d>
              <a:sp3d>
                <a:bevelT w="177800" h="133350"/>
              </a:sp3d>
            </c:spPr>
            <c:extLst>
              <c:ext xmlns:c16="http://schemas.microsoft.com/office/drawing/2014/chart" uri="{C3380CC4-5D6E-409C-BE32-E72D297353CC}">
                <c16:uniqueId val="{00000005-039E-45B7-A3BC-A3AFA25CCB30}"/>
              </c:ext>
            </c:extLst>
          </c:dPt>
          <c:dPt>
            <c:idx val="3"/>
            <c:bubble3D val="0"/>
            <c:spPr>
              <a:solidFill>
                <a:schemeClr val="accent3">
                  <a:lumMod val="75000"/>
                </a:schemeClr>
              </a:solidFill>
              <a:ln w="19050">
                <a:solidFill>
                  <a:schemeClr val="accent3">
                    <a:lumMod val="75000"/>
                  </a:schemeClr>
                </a:solidFill>
              </a:ln>
              <a:effectLst/>
              <a:scene3d>
                <a:camera prst="orthographicFront"/>
                <a:lightRig rig="threePt" dir="t"/>
              </a:scene3d>
              <a:sp3d>
                <a:bevelT w="177800" h="133350"/>
              </a:sp3d>
            </c:spPr>
            <c:extLst>
              <c:ext xmlns:c16="http://schemas.microsoft.com/office/drawing/2014/chart" uri="{C3380CC4-5D6E-409C-BE32-E72D297353CC}">
                <c16:uniqueId val="{00000007-039E-45B7-A3BC-A3AFA25CCB30}"/>
              </c:ext>
            </c:extLst>
          </c:dPt>
          <c:dPt>
            <c:idx val="4"/>
            <c:bubble3D val="0"/>
            <c:spPr>
              <a:solidFill>
                <a:srgbClr val="70AEB8"/>
              </a:solidFill>
              <a:ln w="19050">
                <a:solidFill>
                  <a:srgbClr val="70AEB8"/>
                </a:solidFill>
              </a:ln>
              <a:effectLst/>
              <a:scene3d>
                <a:camera prst="orthographicFront"/>
                <a:lightRig rig="threePt" dir="t"/>
              </a:scene3d>
              <a:sp3d>
                <a:bevelT w="177800" h="133350"/>
              </a:sp3d>
            </c:spPr>
            <c:extLst>
              <c:ext xmlns:c16="http://schemas.microsoft.com/office/drawing/2014/chart" uri="{C3380CC4-5D6E-409C-BE32-E72D297353CC}">
                <c16:uniqueId val="{00000009-039E-45B7-A3BC-A3AFA25CCB30}"/>
              </c:ext>
            </c:extLst>
          </c:dPt>
          <c:dPt>
            <c:idx val="5"/>
            <c:bubble3D val="0"/>
            <c:spPr>
              <a:solidFill>
                <a:schemeClr val="accent5">
                  <a:lumMod val="60000"/>
                  <a:lumOff val="40000"/>
                </a:schemeClr>
              </a:solidFill>
              <a:ln w="19050">
                <a:solidFill>
                  <a:schemeClr val="accent5">
                    <a:lumMod val="60000"/>
                    <a:lumOff val="40000"/>
                  </a:schemeClr>
                </a:solidFill>
              </a:ln>
              <a:effectLst/>
              <a:scene3d>
                <a:camera prst="orthographicFront"/>
                <a:lightRig rig="threePt" dir="t"/>
              </a:scene3d>
              <a:sp3d>
                <a:bevelT w="177800" h="133350"/>
              </a:sp3d>
            </c:spPr>
            <c:extLst>
              <c:ext xmlns:c16="http://schemas.microsoft.com/office/drawing/2014/chart" uri="{C3380CC4-5D6E-409C-BE32-E72D297353CC}">
                <c16:uniqueId val="{0000000B-039E-45B7-A3BC-A3AFA25CCB30}"/>
              </c:ext>
            </c:extLst>
          </c:dPt>
          <c:dPt>
            <c:idx val="6"/>
            <c:bubble3D val="0"/>
            <c:spPr>
              <a:solidFill>
                <a:schemeClr val="accent5">
                  <a:lumMod val="40000"/>
                  <a:lumOff val="60000"/>
                </a:schemeClr>
              </a:solidFill>
              <a:ln w="19050">
                <a:solidFill>
                  <a:schemeClr val="accent5">
                    <a:lumMod val="40000"/>
                    <a:lumOff val="60000"/>
                  </a:schemeClr>
                </a:solidFill>
              </a:ln>
              <a:effectLst/>
              <a:scene3d>
                <a:camera prst="orthographicFront"/>
                <a:lightRig rig="threePt" dir="t"/>
              </a:scene3d>
              <a:sp3d>
                <a:bevelT w="177800" h="133350"/>
              </a:sp3d>
            </c:spPr>
            <c:extLst>
              <c:ext xmlns:c16="http://schemas.microsoft.com/office/drawing/2014/chart" uri="{C3380CC4-5D6E-409C-BE32-E72D297353CC}">
                <c16:uniqueId val="{0000000D-039E-45B7-A3BC-A3AFA25CCB30}"/>
              </c:ext>
            </c:extLst>
          </c:dPt>
          <c:dPt>
            <c:idx val="7"/>
            <c:bubble3D val="0"/>
            <c:spPr>
              <a:solidFill>
                <a:schemeClr val="accent2">
                  <a:lumMod val="60000"/>
                </a:schemeClr>
              </a:solidFill>
              <a:ln w="19050">
                <a:noFill/>
              </a:ln>
              <a:effectLst/>
              <a:scene3d>
                <a:camera prst="orthographicFront"/>
                <a:lightRig rig="threePt" dir="t"/>
              </a:scene3d>
              <a:sp3d>
                <a:bevelT w="177800" h="133350"/>
              </a:sp3d>
            </c:spPr>
            <c:extLst>
              <c:ext xmlns:c16="http://schemas.microsoft.com/office/drawing/2014/chart" uri="{C3380CC4-5D6E-409C-BE32-E72D297353CC}">
                <c16:uniqueId val="{0000000F-039E-45B7-A3BC-A3AFA25CCB30}"/>
              </c:ext>
            </c:extLst>
          </c:dPt>
          <c:dPt>
            <c:idx val="8"/>
            <c:bubble3D val="0"/>
            <c:spPr>
              <a:solidFill>
                <a:schemeClr val="accent5">
                  <a:lumMod val="20000"/>
                  <a:lumOff val="80000"/>
                </a:schemeClr>
              </a:solidFill>
              <a:ln w="19050">
                <a:solidFill>
                  <a:schemeClr val="accent5">
                    <a:lumMod val="20000"/>
                    <a:lumOff val="80000"/>
                  </a:schemeClr>
                </a:solidFill>
              </a:ln>
              <a:effectLst/>
              <a:scene3d>
                <a:camera prst="orthographicFront"/>
                <a:lightRig rig="threePt" dir="t"/>
              </a:scene3d>
              <a:sp3d>
                <a:bevelT w="177800" h="133350"/>
              </a:sp3d>
            </c:spPr>
            <c:extLst>
              <c:ext xmlns:c16="http://schemas.microsoft.com/office/drawing/2014/chart" uri="{C3380CC4-5D6E-409C-BE32-E72D297353CC}">
                <c16:uniqueId val="{00000011-039E-45B7-A3BC-A3AFA25CCB30}"/>
              </c:ext>
            </c:extLst>
          </c:dPt>
          <c:dLbls>
            <c:dLbl>
              <c:idx val="0"/>
              <c:layout>
                <c:manualLayout>
                  <c:x val="-0.13017502473936213"/>
                  <c:y val="3.078917206040992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39E-45B7-A3BC-A3AFA25CCB30}"/>
                </c:ext>
              </c:extLst>
            </c:dLbl>
            <c:dLbl>
              <c:idx val="1"/>
              <c:layout>
                <c:manualLayout>
                  <c:x val="0.11373059584378717"/>
                  <c:y val="-0.10845840075512406"/>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39E-45B7-A3BC-A3AFA25CCB30}"/>
                </c:ext>
              </c:extLst>
            </c:dLbl>
            <c:dLbl>
              <c:idx val="2"/>
              <c:layout>
                <c:manualLayout>
                  <c:x val="0.11604531562265352"/>
                  <c:y val="0.14913990846249747"/>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39E-45B7-A3BC-A3AFA25CCB30}"/>
                </c:ext>
              </c:extLst>
            </c:dLbl>
            <c:dLbl>
              <c:idx val="3"/>
              <c:layout>
                <c:manualLayout>
                  <c:x val="7.4886661191398848E-2"/>
                  <c:y val="0.17065285515805897"/>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39E-45B7-A3BC-A3AFA25CCB30}"/>
                </c:ext>
              </c:extLst>
            </c:dLbl>
            <c:dLbl>
              <c:idx val="4"/>
              <c:layout>
                <c:manualLayout>
                  <c:x val="3.3234952007211202E-2"/>
                  <c:y val="0.13673050863597805"/>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039E-45B7-A3BC-A3AFA25CCB30}"/>
                </c:ext>
              </c:extLst>
            </c:dLbl>
            <c:dLbl>
              <c:idx val="5"/>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039E-45B7-A3BC-A3AFA25CCB30}"/>
                </c:ext>
              </c:extLst>
            </c:dLbl>
            <c:dLbl>
              <c:idx val="6"/>
              <c:layout>
                <c:manualLayout>
                  <c:x val="3.3765521295094414E-2"/>
                  <c:y val="9.083116571476036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039E-45B7-A3BC-A3AFA25CCB30}"/>
                </c:ext>
              </c:extLst>
            </c:dLbl>
            <c:dLbl>
              <c:idx val="7"/>
              <c:delete val="1"/>
              <c:extLst>
                <c:ext xmlns:c15="http://schemas.microsoft.com/office/drawing/2012/chart" uri="{CE6537A1-D6FC-4f65-9D91-7224C49458BB}"/>
                <c:ext xmlns:c16="http://schemas.microsoft.com/office/drawing/2014/chart" uri="{C3380CC4-5D6E-409C-BE32-E72D297353CC}">
                  <c16:uniqueId val="{0000000F-039E-45B7-A3BC-A3AFA25CCB30}"/>
                </c:ext>
              </c:extLst>
            </c:dLbl>
            <c:dLbl>
              <c:idx val="8"/>
              <c:delete val="1"/>
              <c:extLst>
                <c:ext xmlns:c15="http://schemas.microsoft.com/office/drawing/2012/chart" uri="{CE6537A1-D6FC-4f65-9D91-7224C49458BB}"/>
                <c:ext xmlns:c16="http://schemas.microsoft.com/office/drawing/2014/chart" uri="{C3380CC4-5D6E-409C-BE32-E72D297353CC}">
                  <c16:uniqueId val="{00000011-039E-45B7-A3BC-A3AFA25CCB30}"/>
                </c:ext>
              </c:extLst>
            </c:dLbl>
            <c:spPr>
              <a:noFill/>
              <a:ln>
                <a:noFill/>
              </a:ln>
              <a:effectLst/>
            </c:spPr>
            <c:txPr>
              <a:bodyPr rot="0" spcFirstLastPara="1" vertOverflow="ellipsis" vert="horz" wrap="square" lIns="38100" tIns="19050" rIns="38100" bIns="19050" anchor="ctr" anchorCtr="0">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'2.Customer Count By Segment'!$A$2:$A$11</c:f>
              <c:strCache>
                <c:ptCount val="9"/>
                <c:pt idx="0">
                  <c:v>Loyal Customers</c:v>
                </c:pt>
                <c:pt idx="1">
                  <c:v>Champions</c:v>
                </c:pt>
                <c:pt idx="2">
                  <c:v>Potential Loyalists</c:v>
                </c:pt>
                <c:pt idx="3">
                  <c:v>About to Sleep</c:v>
                </c:pt>
                <c:pt idx="4">
                  <c:v>New Customers</c:v>
                </c:pt>
                <c:pt idx="5">
                  <c:v>Need Attention</c:v>
                </c:pt>
                <c:pt idx="6">
                  <c:v>Promising</c:v>
                </c:pt>
                <c:pt idx="7">
                  <c:v>Lost</c:v>
                </c:pt>
                <c:pt idx="8">
                  <c:v>At Risk</c:v>
                </c:pt>
              </c:strCache>
            </c:strRef>
          </c:cat>
          <c:val>
            <c:numRef>
              <c:f>'2.Customer Count By Segment'!$B$2:$B$11</c:f>
              <c:numCache>
                <c:formatCode>General</c:formatCode>
                <c:ptCount val="9"/>
                <c:pt idx="0">
                  <c:v>207</c:v>
                </c:pt>
                <c:pt idx="1">
                  <c:v>200</c:v>
                </c:pt>
                <c:pt idx="2">
                  <c:v>40</c:v>
                </c:pt>
                <c:pt idx="3">
                  <c:v>25</c:v>
                </c:pt>
                <c:pt idx="4">
                  <c:v>19</c:v>
                </c:pt>
                <c:pt idx="5">
                  <c:v>4</c:v>
                </c:pt>
                <c:pt idx="6">
                  <c:v>3</c:v>
                </c:pt>
                <c:pt idx="7">
                  <c:v>1</c:v>
                </c:pt>
                <c:pt idx="8">
                  <c:v>1</c:v>
                </c:pt>
              </c:numCache>
            </c:numRef>
          </c:val>
          <c:extLst>
            <c:ext xmlns:c16="http://schemas.microsoft.com/office/drawing/2014/chart" uri="{C3380CC4-5D6E-409C-BE32-E72D297353CC}">
              <c16:uniqueId val="{00000012-039E-45B7-A3BC-A3AFA25CCB3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2400940502426294"/>
          <c:y val="0.22302367782270419"/>
          <c:w val="0.3575220193017804"/>
          <c:h val="0.77697632217729573"/>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4 RFM ^M Customer Seg. Analysis.xlsx]3. Avg Recency By Segment!PivotTable3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ysClr val="windowText" lastClr="000000"/>
                </a:solidFill>
              </a:rPr>
              <a:t>Who Is Drifting Away? — Avg Days Since Last Purchase</a:t>
            </a:r>
            <a:endParaRPr lang="en-US" sz="1800" b="1" i="0" u="none" strike="noStrike" kern="1200" spc="0" baseline="0">
              <a:solidFill>
                <a:schemeClr val="tx1"/>
              </a:solidFill>
            </a:endParaRPr>
          </a:p>
        </c:rich>
      </c:tx>
      <c:layout>
        <c:manualLayout>
          <c:xMode val="edge"/>
          <c:yMode val="edge"/>
          <c:x val="0.1093183710357522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E7A"/>
          </a:solidFill>
          <a:ln>
            <a:noFill/>
          </a:ln>
          <a:effectLst>
            <a:softEdge rad="0"/>
          </a:effectLst>
          <a:scene3d>
            <a:camera prst="orthographicFront"/>
            <a:lightRig rig="threePt" dir="t"/>
          </a:scene3d>
          <a:sp3d>
            <a:bevelT w="171450" h="158750"/>
          </a:sp3d>
        </c:spPr>
        <c:marker>
          <c:symbol val="none"/>
        </c:marker>
        <c:dLbl>
          <c:idx val="0"/>
          <c:numFmt formatCode="#,##0" sourceLinked="0"/>
          <c:spPr>
            <a:noFill/>
            <a:ln>
              <a:noFill/>
            </a:ln>
            <a:effectLst/>
          </c:spPr>
          <c:txPr>
            <a:bodyPr rot="0" spcFirstLastPara="1" vertOverflow="ellipsis" vert="horz" wrap="square" lIns="38100" tIns="19050" rIns="38100" bIns="19050" anchor="b" anchorCtr="0">
              <a:spAutoFit/>
            </a:bodyPr>
            <a:lstStyle/>
            <a:p>
              <a:pPr algn="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23554"/>
          </a:solidFill>
          <a:ln>
            <a:noFill/>
          </a:ln>
          <a:effectLst>
            <a:softEdge rad="0"/>
          </a:effectLst>
          <a:scene3d>
            <a:camera prst="orthographicFront"/>
            <a:lightRig rig="threePt" dir="t"/>
          </a:scene3d>
          <a:sp3d>
            <a:bevelT w="171450" h="158750"/>
          </a:sp3d>
        </c:spPr>
        <c:dLbl>
          <c:idx val="0"/>
          <c:numFmt formatCode="#,##0" sourceLinked="0"/>
          <c:spPr>
            <a:noFill/>
            <a:ln>
              <a:noFill/>
            </a:ln>
            <a:effectLst/>
          </c:spPr>
          <c:txPr>
            <a:bodyPr rot="0" spcFirstLastPara="1" vertOverflow="ellipsis" vert="horz" wrap="square" lIns="38100" tIns="19050" rIns="38100" bIns="19050" anchor="b" anchorCtr="0">
              <a:noAutofit/>
            </a:bodyPr>
            <a:lstStyle/>
            <a:p>
              <a:pPr algn="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8.8385169977227868E-2"/>
                  <c:h val="5.0313734683492192E-2"/>
                </c:manualLayout>
              </c15:layout>
            </c:ext>
          </c:extLst>
        </c:dLbl>
      </c:pivotFmt>
      <c:pivotFmt>
        <c:idx val="4"/>
        <c:spPr>
          <a:solidFill>
            <a:srgbClr val="1F4E78"/>
          </a:solidFill>
          <a:ln>
            <a:noFill/>
          </a:ln>
          <a:effectLst>
            <a:softEdge rad="0"/>
          </a:effectLst>
          <a:scene3d>
            <a:camera prst="orthographicFront"/>
            <a:lightRig rig="threePt" dir="t"/>
          </a:scene3d>
          <a:sp3d>
            <a:bevelT w="171450" h="158750"/>
          </a:sp3d>
        </c:spPr>
      </c:pivotFmt>
      <c:pivotFmt>
        <c:idx val="5"/>
        <c:spPr>
          <a:solidFill>
            <a:srgbClr val="016F7C"/>
          </a:solidFill>
          <a:ln>
            <a:noFill/>
          </a:ln>
          <a:effectLst>
            <a:softEdge rad="0"/>
          </a:effectLst>
          <a:scene3d>
            <a:camera prst="orthographicFront"/>
            <a:lightRig rig="threePt" dir="t"/>
          </a:scene3d>
          <a:sp3d>
            <a:bevelT w="171450" h="158750"/>
          </a:sp3d>
        </c:spPr>
      </c:pivotFmt>
      <c:pivotFmt>
        <c:idx val="6"/>
        <c:spPr>
          <a:solidFill>
            <a:srgbClr val="008E7A"/>
          </a:solidFill>
          <a:ln>
            <a:noFill/>
          </a:ln>
          <a:effectLst>
            <a:softEdge rad="0"/>
          </a:effectLst>
          <a:scene3d>
            <a:camera prst="orthographicFront"/>
            <a:lightRig rig="threePt" dir="t"/>
          </a:scene3d>
          <a:sp3d>
            <a:bevelT w="171450" h="158750"/>
          </a:sp3d>
        </c:spPr>
      </c:pivotFmt>
      <c:pivotFmt>
        <c:idx val="7"/>
        <c:spPr>
          <a:solidFill>
            <a:srgbClr val="0A8F8C"/>
          </a:solidFill>
          <a:ln>
            <a:noFill/>
          </a:ln>
          <a:effectLst>
            <a:softEdge rad="0"/>
          </a:effectLst>
          <a:scene3d>
            <a:camera prst="orthographicFront"/>
            <a:lightRig rig="threePt" dir="t"/>
          </a:scene3d>
          <a:sp3d>
            <a:bevelT w="171450" h="158750"/>
          </a:sp3d>
        </c:spPr>
      </c:pivotFmt>
      <c:pivotFmt>
        <c:idx val="8"/>
        <c:spPr>
          <a:solidFill>
            <a:srgbClr val="00AA95"/>
          </a:solidFill>
          <a:ln>
            <a:noFill/>
          </a:ln>
          <a:effectLst>
            <a:softEdge rad="0"/>
          </a:effectLst>
          <a:scene3d>
            <a:camera prst="orthographicFront"/>
            <a:lightRig rig="threePt" dir="t"/>
          </a:scene3d>
          <a:sp3d>
            <a:bevelT w="171450" h="158750"/>
          </a:sp3d>
        </c:spPr>
      </c:pivotFmt>
      <c:pivotFmt>
        <c:idx val="9"/>
        <c:spPr>
          <a:solidFill>
            <a:srgbClr val="00C5AE"/>
          </a:solidFill>
          <a:ln>
            <a:noFill/>
          </a:ln>
          <a:effectLst>
            <a:softEdge rad="0"/>
          </a:effectLst>
          <a:scene3d>
            <a:camera prst="orthographicFront"/>
            <a:lightRig rig="threePt" dir="t"/>
          </a:scene3d>
          <a:sp3d>
            <a:bevelT w="171450" h="158750"/>
          </a:sp3d>
        </c:spPr>
      </c:pivotFmt>
      <c:pivotFmt>
        <c:idx val="10"/>
        <c:spPr>
          <a:solidFill>
            <a:srgbClr val="1AFFD5"/>
          </a:solidFill>
          <a:ln>
            <a:noFill/>
          </a:ln>
          <a:effectLst>
            <a:softEdge rad="0"/>
          </a:effectLst>
          <a:scene3d>
            <a:camera prst="orthographicFront"/>
            <a:lightRig rig="threePt" dir="t"/>
          </a:scene3d>
          <a:sp3d>
            <a:bevelT w="171450" h="158750"/>
          </a:sp3d>
        </c:spPr>
      </c:pivotFmt>
      <c:pivotFmt>
        <c:idx val="11"/>
        <c:spPr>
          <a:solidFill>
            <a:srgbClr val="9FFFFF"/>
          </a:solidFill>
          <a:ln>
            <a:noFill/>
          </a:ln>
          <a:effectLst>
            <a:softEdge rad="0"/>
          </a:effectLst>
          <a:scene3d>
            <a:camera prst="orthographicFront"/>
            <a:lightRig rig="threePt" dir="t"/>
          </a:scene3d>
          <a:sp3d>
            <a:bevelT w="171450" h="158750"/>
          </a:sp3d>
        </c:spPr>
      </c:pivotFmt>
    </c:pivotFmts>
    <c:plotArea>
      <c:layout>
        <c:manualLayout>
          <c:layoutTarget val="inner"/>
          <c:xMode val="edge"/>
          <c:yMode val="edge"/>
          <c:x val="0.28839568525019682"/>
          <c:y val="0.1424304774782057"/>
          <c:w val="0.69956570969235676"/>
          <c:h val="0.80556988504564619"/>
        </c:manualLayout>
      </c:layout>
      <c:barChart>
        <c:barDir val="bar"/>
        <c:grouping val="clustered"/>
        <c:varyColors val="0"/>
        <c:ser>
          <c:idx val="0"/>
          <c:order val="0"/>
          <c:tx>
            <c:strRef>
              <c:f>'3. Avg Recency By Segment'!$B$1</c:f>
              <c:strCache>
                <c:ptCount val="1"/>
                <c:pt idx="0">
                  <c:v>Total</c:v>
                </c:pt>
              </c:strCache>
            </c:strRef>
          </c:tx>
          <c:spPr>
            <a:solidFill>
              <a:srgbClr val="008E7A"/>
            </a:solidFill>
            <a:ln>
              <a:noFill/>
            </a:ln>
            <a:effectLst>
              <a:softEdge rad="0"/>
            </a:effectLst>
            <a:scene3d>
              <a:camera prst="orthographicFront"/>
              <a:lightRig rig="threePt" dir="t"/>
            </a:scene3d>
            <a:sp3d>
              <a:bevelT w="171450" h="158750"/>
            </a:sp3d>
          </c:spPr>
          <c:invertIfNegative val="0"/>
          <c:dPt>
            <c:idx val="0"/>
            <c:invertIfNegative val="0"/>
            <c:bubble3D val="0"/>
            <c:spPr>
              <a:solidFill>
                <a:srgbClr val="9FFFFF"/>
              </a:solidFill>
              <a:ln>
                <a:noFill/>
              </a:ln>
              <a:effectLst>
                <a:softEdge rad="0"/>
              </a:effectLst>
              <a:scene3d>
                <a:camera prst="orthographicFront"/>
                <a:lightRig rig="threePt" dir="t"/>
              </a:scene3d>
              <a:sp3d>
                <a:bevelT w="171450" h="158750"/>
              </a:sp3d>
            </c:spPr>
            <c:extLst>
              <c:ext xmlns:c16="http://schemas.microsoft.com/office/drawing/2014/chart" uri="{C3380CC4-5D6E-409C-BE32-E72D297353CC}">
                <c16:uniqueId val="{00000009-17AC-49F4-BB09-E85F841C3032}"/>
              </c:ext>
            </c:extLst>
          </c:dPt>
          <c:dPt>
            <c:idx val="1"/>
            <c:invertIfNegative val="0"/>
            <c:bubble3D val="0"/>
            <c:spPr>
              <a:solidFill>
                <a:srgbClr val="1AFFD5"/>
              </a:solidFill>
              <a:ln>
                <a:noFill/>
              </a:ln>
              <a:effectLst>
                <a:softEdge rad="0"/>
              </a:effectLst>
              <a:scene3d>
                <a:camera prst="orthographicFront"/>
                <a:lightRig rig="threePt" dir="t"/>
              </a:scene3d>
              <a:sp3d>
                <a:bevelT w="171450" h="158750"/>
              </a:sp3d>
            </c:spPr>
            <c:extLst>
              <c:ext xmlns:c16="http://schemas.microsoft.com/office/drawing/2014/chart" uri="{C3380CC4-5D6E-409C-BE32-E72D297353CC}">
                <c16:uniqueId val="{00000008-17AC-49F4-BB09-E85F841C3032}"/>
              </c:ext>
            </c:extLst>
          </c:dPt>
          <c:dPt>
            <c:idx val="2"/>
            <c:invertIfNegative val="0"/>
            <c:bubble3D val="0"/>
            <c:spPr>
              <a:solidFill>
                <a:srgbClr val="00C5AE"/>
              </a:solidFill>
              <a:ln>
                <a:noFill/>
              </a:ln>
              <a:effectLst>
                <a:softEdge rad="0"/>
              </a:effectLst>
              <a:scene3d>
                <a:camera prst="orthographicFront"/>
                <a:lightRig rig="threePt" dir="t"/>
              </a:scene3d>
              <a:sp3d>
                <a:bevelT w="171450" h="158750"/>
              </a:sp3d>
            </c:spPr>
            <c:extLst>
              <c:ext xmlns:c16="http://schemas.microsoft.com/office/drawing/2014/chart" uri="{C3380CC4-5D6E-409C-BE32-E72D297353CC}">
                <c16:uniqueId val="{00000007-17AC-49F4-BB09-E85F841C3032}"/>
              </c:ext>
            </c:extLst>
          </c:dPt>
          <c:dPt>
            <c:idx val="3"/>
            <c:invertIfNegative val="0"/>
            <c:bubble3D val="0"/>
            <c:spPr>
              <a:solidFill>
                <a:srgbClr val="00AA95"/>
              </a:solidFill>
              <a:ln>
                <a:noFill/>
              </a:ln>
              <a:effectLst>
                <a:softEdge rad="0"/>
              </a:effectLst>
              <a:scene3d>
                <a:camera prst="orthographicFront"/>
                <a:lightRig rig="threePt" dir="t"/>
              </a:scene3d>
              <a:sp3d>
                <a:bevelT w="171450" h="158750"/>
              </a:sp3d>
            </c:spPr>
            <c:extLst>
              <c:ext xmlns:c16="http://schemas.microsoft.com/office/drawing/2014/chart" uri="{C3380CC4-5D6E-409C-BE32-E72D297353CC}">
                <c16:uniqueId val="{00000006-17AC-49F4-BB09-E85F841C3032}"/>
              </c:ext>
            </c:extLst>
          </c:dPt>
          <c:dPt>
            <c:idx val="4"/>
            <c:invertIfNegative val="0"/>
            <c:bubble3D val="0"/>
            <c:spPr>
              <a:solidFill>
                <a:srgbClr val="0A8F8C"/>
              </a:solidFill>
              <a:ln>
                <a:noFill/>
              </a:ln>
              <a:effectLst>
                <a:softEdge rad="0"/>
              </a:effectLst>
              <a:scene3d>
                <a:camera prst="orthographicFront"/>
                <a:lightRig rig="threePt" dir="t"/>
              </a:scene3d>
              <a:sp3d>
                <a:bevelT w="171450" h="158750"/>
              </a:sp3d>
            </c:spPr>
            <c:extLst>
              <c:ext xmlns:c16="http://schemas.microsoft.com/office/drawing/2014/chart" uri="{C3380CC4-5D6E-409C-BE32-E72D297353CC}">
                <c16:uniqueId val="{00000005-17AC-49F4-BB09-E85F841C3032}"/>
              </c:ext>
            </c:extLst>
          </c:dPt>
          <c:dPt>
            <c:idx val="5"/>
            <c:invertIfNegative val="0"/>
            <c:bubble3D val="0"/>
            <c:extLst>
              <c:ext xmlns:c16="http://schemas.microsoft.com/office/drawing/2014/chart" uri="{C3380CC4-5D6E-409C-BE32-E72D297353CC}">
                <c16:uniqueId val="{00000004-17AC-49F4-BB09-E85F841C3032}"/>
              </c:ext>
            </c:extLst>
          </c:dPt>
          <c:dPt>
            <c:idx val="6"/>
            <c:invertIfNegative val="0"/>
            <c:bubble3D val="0"/>
            <c:spPr>
              <a:solidFill>
                <a:srgbClr val="016F7C"/>
              </a:solidFill>
              <a:ln>
                <a:noFill/>
              </a:ln>
              <a:effectLst>
                <a:softEdge rad="0"/>
              </a:effectLst>
              <a:scene3d>
                <a:camera prst="orthographicFront"/>
                <a:lightRig rig="threePt" dir="t"/>
              </a:scene3d>
              <a:sp3d>
                <a:bevelT w="171450" h="158750"/>
              </a:sp3d>
            </c:spPr>
            <c:extLst>
              <c:ext xmlns:c16="http://schemas.microsoft.com/office/drawing/2014/chart" uri="{C3380CC4-5D6E-409C-BE32-E72D297353CC}">
                <c16:uniqueId val="{00000003-17AC-49F4-BB09-E85F841C3032}"/>
              </c:ext>
            </c:extLst>
          </c:dPt>
          <c:dPt>
            <c:idx val="7"/>
            <c:invertIfNegative val="0"/>
            <c:bubble3D val="0"/>
            <c:spPr>
              <a:solidFill>
                <a:srgbClr val="1F4E78"/>
              </a:solidFill>
              <a:ln>
                <a:noFill/>
              </a:ln>
              <a:effectLst>
                <a:softEdge rad="0"/>
              </a:effectLst>
              <a:scene3d>
                <a:camera prst="orthographicFront"/>
                <a:lightRig rig="threePt" dir="t"/>
              </a:scene3d>
              <a:sp3d>
                <a:bevelT w="171450" h="158750"/>
              </a:sp3d>
            </c:spPr>
            <c:extLst>
              <c:ext xmlns:c16="http://schemas.microsoft.com/office/drawing/2014/chart" uri="{C3380CC4-5D6E-409C-BE32-E72D297353CC}">
                <c16:uniqueId val="{00000002-17AC-49F4-BB09-E85F841C3032}"/>
              </c:ext>
            </c:extLst>
          </c:dPt>
          <c:dPt>
            <c:idx val="8"/>
            <c:invertIfNegative val="0"/>
            <c:bubble3D val="0"/>
            <c:spPr>
              <a:solidFill>
                <a:srgbClr val="023554"/>
              </a:solidFill>
              <a:ln>
                <a:noFill/>
              </a:ln>
              <a:effectLst>
                <a:softEdge rad="0"/>
              </a:effectLst>
              <a:scene3d>
                <a:camera prst="orthographicFront"/>
                <a:lightRig rig="threePt" dir="t"/>
              </a:scene3d>
              <a:sp3d>
                <a:bevelT w="171450" h="158750"/>
              </a:sp3d>
            </c:spPr>
            <c:extLst>
              <c:ext xmlns:c16="http://schemas.microsoft.com/office/drawing/2014/chart" uri="{C3380CC4-5D6E-409C-BE32-E72D297353CC}">
                <c16:uniqueId val="{00000001-17AC-49F4-BB09-E85F841C3032}"/>
              </c:ext>
            </c:extLst>
          </c:dPt>
          <c:dLbls>
            <c:dLbl>
              <c:idx val="8"/>
              <c:numFmt formatCode="#,##0" sourceLinked="0"/>
              <c:spPr>
                <a:noFill/>
                <a:ln>
                  <a:noFill/>
                </a:ln>
                <a:effectLst/>
              </c:spPr>
              <c:txPr>
                <a:bodyPr rot="0" spcFirstLastPara="1" vertOverflow="ellipsis" vert="horz" wrap="square" lIns="38100" tIns="19050" rIns="38100" bIns="19050" anchor="b" anchorCtr="0">
                  <a:noAutofit/>
                </a:bodyPr>
                <a:lstStyle/>
                <a:p>
                  <a:pPr algn="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8.8385169977227868E-2"/>
                      <c:h val="5.0313734683492192E-2"/>
                    </c:manualLayout>
                  </c15:layout>
                </c:ext>
                <c:ext xmlns:c16="http://schemas.microsoft.com/office/drawing/2014/chart" uri="{C3380CC4-5D6E-409C-BE32-E72D297353CC}">
                  <c16:uniqueId val="{00000001-17AC-49F4-BB09-E85F841C3032}"/>
                </c:ext>
              </c:extLst>
            </c:dLbl>
            <c:numFmt formatCode="#,##0" sourceLinked="0"/>
            <c:spPr>
              <a:noFill/>
              <a:ln>
                <a:noFill/>
              </a:ln>
              <a:effectLst/>
            </c:spPr>
            <c:txPr>
              <a:bodyPr rot="0" spcFirstLastPara="1" vertOverflow="ellipsis" vert="horz" wrap="square" lIns="38100" tIns="19050" rIns="38100" bIns="19050" anchor="b" anchorCtr="0">
                <a:spAutoFit/>
              </a:bodyPr>
              <a:lstStyle/>
              <a:p>
                <a:pPr algn="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 Avg Recency By Segment'!$A$2:$A$11</c:f>
              <c:strCache>
                <c:ptCount val="9"/>
                <c:pt idx="0">
                  <c:v>Lost</c:v>
                </c:pt>
                <c:pt idx="1">
                  <c:v>New Customers</c:v>
                </c:pt>
                <c:pt idx="2">
                  <c:v>Champions</c:v>
                </c:pt>
                <c:pt idx="3">
                  <c:v>Potential Loyalists</c:v>
                </c:pt>
                <c:pt idx="4">
                  <c:v>Loyal Customers</c:v>
                </c:pt>
                <c:pt idx="5">
                  <c:v>About to Sleep</c:v>
                </c:pt>
                <c:pt idx="6">
                  <c:v>Promising</c:v>
                </c:pt>
                <c:pt idx="7">
                  <c:v>At Risk</c:v>
                </c:pt>
                <c:pt idx="8">
                  <c:v>Need Attention</c:v>
                </c:pt>
              </c:strCache>
            </c:strRef>
          </c:cat>
          <c:val>
            <c:numRef>
              <c:f>'3. Avg Recency By Segment'!$B$2:$B$11</c:f>
              <c:numCache>
                <c:formatCode>0.00</c:formatCode>
                <c:ptCount val="9"/>
                <c:pt idx="0">
                  <c:v>5</c:v>
                </c:pt>
                <c:pt idx="1">
                  <c:v>13.736842105263158</c:v>
                </c:pt>
                <c:pt idx="2">
                  <c:v>17.614999999999998</c:v>
                </c:pt>
                <c:pt idx="3">
                  <c:v>22.65</c:v>
                </c:pt>
                <c:pt idx="4">
                  <c:v>28.579710144927535</c:v>
                </c:pt>
                <c:pt idx="5">
                  <c:v>55.84</c:v>
                </c:pt>
                <c:pt idx="6">
                  <c:v>94.666666666666671</c:v>
                </c:pt>
                <c:pt idx="7">
                  <c:v>127</c:v>
                </c:pt>
                <c:pt idx="8">
                  <c:v>132.75</c:v>
                </c:pt>
              </c:numCache>
            </c:numRef>
          </c:val>
          <c:extLst>
            <c:ext xmlns:c16="http://schemas.microsoft.com/office/drawing/2014/chart" uri="{C3380CC4-5D6E-409C-BE32-E72D297353CC}">
              <c16:uniqueId val="{00000000-17AC-49F4-BB09-E85F841C3032}"/>
            </c:ext>
          </c:extLst>
        </c:ser>
        <c:dLbls>
          <c:dLblPos val="outEnd"/>
          <c:showLegendKey val="0"/>
          <c:showVal val="1"/>
          <c:showCatName val="0"/>
          <c:showSerName val="0"/>
          <c:showPercent val="0"/>
          <c:showBubbleSize val="0"/>
        </c:dLbls>
        <c:gapWidth val="43"/>
        <c:overlap val="-10"/>
        <c:axId val="2072216975"/>
        <c:axId val="2072200655"/>
      </c:barChart>
      <c:catAx>
        <c:axId val="207221697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2072200655"/>
        <c:crosses val="autoZero"/>
        <c:auto val="1"/>
        <c:lblAlgn val="ctr"/>
        <c:lblOffset val="100"/>
        <c:noMultiLvlLbl val="0"/>
      </c:catAx>
      <c:valAx>
        <c:axId val="2072200655"/>
        <c:scaling>
          <c:orientation val="minMax"/>
        </c:scaling>
        <c:delete val="1"/>
        <c:axPos val="b"/>
        <c:numFmt formatCode="0.00" sourceLinked="1"/>
        <c:majorTickMark val="out"/>
        <c:minorTickMark val="none"/>
        <c:tickLblPos val="nextTo"/>
        <c:crossAx val="207221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4 RFM ^M Customer Seg. Analysis.xlsx]4. Pareto(Revenue + Customer %)!PivotTable4</c:name>
    <c:fmtId val="3"/>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b="1" i="0" u="none" strike="noStrike" baseline="0"/>
              <a:t>Top 2  (90% Revenue): Top Segments vs Customer Share</a:t>
            </a:r>
            <a:endParaRPr lang="en-US" sz="2000" b="1">
              <a:solidFill>
                <a:schemeClr val="tx1"/>
              </a:solidFill>
            </a:endParaRPr>
          </a:p>
        </c:rich>
      </c:tx>
      <c:layout>
        <c:manualLayout>
          <c:xMode val="edge"/>
          <c:yMode val="edge"/>
          <c:x val="5.6281792846923438E-2"/>
          <c:y val="2.1065241913622891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AA95"/>
          </a:solidFill>
          <a:ln>
            <a:noFill/>
          </a:ln>
          <a:effectLst>
            <a:glow rad="127000">
              <a:srgbClr val="00C5AE"/>
            </a:glo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rgbClr val="008E7A"/>
            </a:solidFill>
            <a:ln w="9525">
              <a:solidFill>
                <a:srgbClr val="008E7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61788330245467"/>
          <c:y val="0.19929403414372635"/>
          <c:w val="0.80076817688918744"/>
          <c:h val="0.62387773362320653"/>
        </c:manualLayout>
      </c:layout>
      <c:barChart>
        <c:barDir val="col"/>
        <c:grouping val="clustered"/>
        <c:varyColors val="0"/>
        <c:ser>
          <c:idx val="0"/>
          <c:order val="0"/>
          <c:tx>
            <c:strRef>
              <c:f>'4. Pareto(Revenue + Customer %)'!$B$1</c:f>
              <c:strCache>
                <c:ptCount val="1"/>
                <c:pt idx="0">
                  <c:v>Total Revenue</c:v>
                </c:pt>
              </c:strCache>
            </c:strRef>
          </c:tx>
          <c:spPr>
            <a:solidFill>
              <a:srgbClr val="00AA95"/>
            </a:solidFill>
            <a:ln>
              <a:noFill/>
            </a:ln>
            <a:effectLst>
              <a:glow rad="127000">
                <a:srgbClr val="00C5AE"/>
              </a:glow>
            </a:effectLst>
            <a:scene3d>
              <a:camera prst="orthographicFront"/>
              <a:lightRig rig="threePt" dir="t"/>
            </a:scene3d>
            <a:sp3d>
              <a:bevelT/>
            </a:sp3d>
          </c:spPr>
          <c:invertIfNegative val="0"/>
          <c:cat>
            <c:strRef>
              <c:f>'4. Pareto(Revenue + Customer %)'!$A$2:$A$11</c:f>
              <c:strCache>
                <c:ptCount val="9"/>
                <c:pt idx="0">
                  <c:v>About to Sleep</c:v>
                </c:pt>
                <c:pt idx="1">
                  <c:v>At Risk</c:v>
                </c:pt>
                <c:pt idx="2">
                  <c:v>Champions</c:v>
                </c:pt>
                <c:pt idx="3">
                  <c:v>Lost</c:v>
                </c:pt>
                <c:pt idx="4">
                  <c:v>Loyal Customers</c:v>
                </c:pt>
                <c:pt idx="5">
                  <c:v>Need Attention</c:v>
                </c:pt>
                <c:pt idx="6">
                  <c:v>New Customers</c:v>
                </c:pt>
                <c:pt idx="7">
                  <c:v>Potential Loyalists</c:v>
                </c:pt>
                <c:pt idx="8">
                  <c:v>Promising</c:v>
                </c:pt>
              </c:strCache>
            </c:strRef>
          </c:cat>
          <c:val>
            <c:numRef>
              <c:f>'4. Pareto(Revenue + Customer %)'!$B$2:$B$11</c:f>
              <c:numCache>
                <c:formatCode>General</c:formatCode>
                <c:ptCount val="9"/>
                <c:pt idx="0">
                  <c:v>2070409.42</c:v>
                </c:pt>
                <c:pt idx="1">
                  <c:v>125867.15</c:v>
                </c:pt>
                <c:pt idx="2">
                  <c:v>37597811.969999999</c:v>
                </c:pt>
                <c:pt idx="3">
                  <c:v>46354.49</c:v>
                </c:pt>
                <c:pt idx="4">
                  <c:v>30357686.859999999</c:v>
                </c:pt>
                <c:pt idx="5">
                  <c:v>495924.01</c:v>
                </c:pt>
                <c:pt idx="6">
                  <c:v>1598359.39</c:v>
                </c:pt>
                <c:pt idx="7">
                  <c:v>3391594.1</c:v>
                </c:pt>
                <c:pt idx="8">
                  <c:v>237748.62</c:v>
                </c:pt>
              </c:numCache>
            </c:numRef>
          </c:val>
          <c:extLst>
            <c:ext xmlns:c16="http://schemas.microsoft.com/office/drawing/2014/chart" uri="{C3380CC4-5D6E-409C-BE32-E72D297353CC}">
              <c16:uniqueId val="{00000000-2A4C-455B-8F9E-52ED51202C13}"/>
            </c:ext>
          </c:extLst>
        </c:ser>
        <c:dLbls>
          <c:showLegendKey val="0"/>
          <c:showVal val="0"/>
          <c:showCatName val="0"/>
          <c:showSerName val="0"/>
          <c:showPercent val="0"/>
          <c:showBubbleSize val="0"/>
        </c:dLbls>
        <c:gapWidth val="219"/>
        <c:axId val="1580852367"/>
        <c:axId val="1711057311"/>
      </c:barChart>
      <c:lineChart>
        <c:grouping val="standard"/>
        <c:varyColors val="0"/>
        <c:ser>
          <c:idx val="1"/>
          <c:order val="1"/>
          <c:tx>
            <c:strRef>
              <c:f>'4. Pareto(Revenue + Customer %)'!$C$1</c:f>
              <c:strCache>
                <c:ptCount val="1"/>
                <c:pt idx="0">
                  <c:v>Total Customers</c:v>
                </c:pt>
              </c:strCache>
            </c:strRef>
          </c:tx>
          <c:spPr>
            <a:ln w="28575" cap="rnd">
              <a:solidFill>
                <a:schemeClr val="accent2"/>
              </a:solidFill>
              <a:round/>
            </a:ln>
            <a:effectLst/>
          </c:spPr>
          <c:marker>
            <c:symbol val="circle"/>
            <c:size val="5"/>
            <c:spPr>
              <a:solidFill>
                <a:srgbClr val="008E7A"/>
              </a:solidFill>
              <a:ln w="9525">
                <a:solidFill>
                  <a:srgbClr val="008E7A"/>
                </a:solidFill>
              </a:ln>
              <a:effectLst/>
            </c:spPr>
          </c:marker>
          <c:cat>
            <c:strRef>
              <c:f>'4. Pareto(Revenue + Customer %)'!$A$2:$A$11</c:f>
              <c:strCache>
                <c:ptCount val="9"/>
                <c:pt idx="0">
                  <c:v>About to Sleep</c:v>
                </c:pt>
                <c:pt idx="1">
                  <c:v>At Risk</c:v>
                </c:pt>
                <c:pt idx="2">
                  <c:v>Champions</c:v>
                </c:pt>
                <c:pt idx="3">
                  <c:v>Lost</c:v>
                </c:pt>
                <c:pt idx="4">
                  <c:v>Loyal Customers</c:v>
                </c:pt>
                <c:pt idx="5">
                  <c:v>Need Attention</c:v>
                </c:pt>
                <c:pt idx="6">
                  <c:v>New Customers</c:v>
                </c:pt>
                <c:pt idx="7">
                  <c:v>Potential Loyalists</c:v>
                </c:pt>
                <c:pt idx="8">
                  <c:v>Promising</c:v>
                </c:pt>
              </c:strCache>
            </c:strRef>
          </c:cat>
          <c:val>
            <c:numRef>
              <c:f>'4. Pareto(Revenue + Customer %)'!$C$2:$C$11</c:f>
              <c:numCache>
                <c:formatCode>General</c:formatCode>
                <c:ptCount val="9"/>
                <c:pt idx="0">
                  <c:v>25</c:v>
                </c:pt>
                <c:pt idx="1">
                  <c:v>1</c:v>
                </c:pt>
                <c:pt idx="2">
                  <c:v>200</c:v>
                </c:pt>
                <c:pt idx="3">
                  <c:v>1</c:v>
                </c:pt>
                <c:pt idx="4">
                  <c:v>207</c:v>
                </c:pt>
                <c:pt idx="5">
                  <c:v>4</c:v>
                </c:pt>
                <c:pt idx="6">
                  <c:v>19</c:v>
                </c:pt>
                <c:pt idx="7">
                  <c:v>40</c:v>
                </c:pt>
                <c:pt idx="8">
                  <c:v>3</c:v>
                </c:pt>
              </c:numCache>
            </c:numRef>
          </c:val>
          <c:smooth val="0"/>
          <c:extLst>
            <c:ext xmlns:c16="http://schemas.microsoft.com/office/drawing/2014/chart" uri="{C3380CC4-5D6E-409C-BE32-E72D297353CC}">
              <c16:uniqueId val="{00000001-2A4C-455B-8F9E-52ED51202C13}"/>
            </c:ext>
          </c:extLst>
        </c:ser>
        <c:dLbls>
          <c:showLegendKey val="0"/>
          <c:showVal val="0"/>
          <c:showCatName val="0"/>
          <c:showSerName val="0"/>
          <c:showPercent val="0"/>
          <c:showBubbleSize val="0"/>
        </c:dLbls>
        <c:marker val="1"/>
        <c:smooth val="0"/>
        <c:axId val="61434287"/>
        <c:axId val="61444367"/>
      </c:lineChart>
      <c:catAx>
        <c:axId val="158085236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711057311"/>
        <c:crosses val="autoZero"/>
        <c:auto val="1"/>
        <c:lblAlgn val="ctr"/>
        <c:lblOffset val="100"/>
        <c:noMultiLvlLbl val="0"/>
      </c:catAx>
      <c:valAx>
        <c:axId val="1711057311"/>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580852367"/>
        <c:crosses val="autoZero"/>
        <c:crossBetween val="between"/>
      </c:valAx>
      <c:valAx>
        <c:axId val="6144436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61434287"/>
        <c:crosses val="max"/>
        <c:crossBetween val="between"/>
      </c:valAx>
      <c:catAx>
        <c:axId val="61434287"/>
        <c:scaling>
          <c:orientation val="minMax"/>
        </c:scaling>
        <c:delete val="1"/>
        <c:axPos val="b"/>
        <c:numFmt formatCode="General" sourceLinked="1"/>
        <c:majorTickMark val="out"/>
        <c:minorTickMark val="none"/>
        <c:tickLblPos val="nextTo"/>
        <c:crossAx val="61444367"/>
        <c:crosses val="autoZero"/>
        <c:auto val="1"/>
        <c:lblAlgn val="ctr"/>
        <c:lblOffset val="100"/>
        <c:noMultiLvlLbl val="0"/>
      </c:catAx>
      <c:spPr>
        <a:noFill/>
        <a:ln>
          <a:noFill/>
        </a:ln>
        <a:effectLst/>
      </c:spPr>
    </c:plotArea>
    <c:legend>
      <c:legendPos val="r"/>
      <c:layout>
        <c:manualLayout>
          <c:xMode val="edge"/>
          <c:yMode val="edge"/>
          <c:x val="0.74315933364138054"/>
          <c:y val="2.979094031701783E-3"/>
          <c:w val="0.23314996962260651"/>
          <c:h val="0.15490682914493026"/>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4 RFM ^M Customer Seg. Analysis.xlsx]6. Revenue by Country!PivotTable6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0" u="none" strike="noStrike" baseline="0">
                <a:solidFill>
                  <a:schemeClr val="tx1"/>
                </a:solidFill>
              </a:rPr>
              <a:t>Where Does Revenue Come From? — Country-Wise Breakdown (₹)</a:t>
            </a:r>
            <a:endParaRPr lang="en-US" sz="2000" b="1">
              <a:solidFill>
                <a:schemeClr val="tx1"/>
              </a:solidFill>
            </a:endParaRPr>
          </a:p>
        </c:rich>
      </c:tx>
      <c:layout>
        <c:manualLayout>
          <c:xMode val="edge"/>
          <c:yMode val="edge"/>
          <c:x val="0.13397373072886562"/>
          <c:y val="2.92416578960880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65000">
                <a:srgbClr val="1AFFD5"/>
              </a:gs>
              <a:gs pos="0">
                <a:srgbClr val="459E66"/>
              </a:gs>
              <a:gs pos="46000">
                <a:srgbClr val="0A8F8C"/>
              </a:gs>
            </a:gsLst>
            <a:lin ang="2700000" scaled="1"/>
          </a:gradFill>
          <a:ln>
            <a:noFill/>
          </a:ln>
          <a:effectLst/>
          <a:scene3d>
            <a:camera prst="orthographicFront"/>
            <a:lightRig rig="threePt" dir="t"/>
          </a:scene3d>
          <a:sp3d>
            <a:bevelT w="177800" h="133350"/>
          </a:sp3d>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8E7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65000">
                <a:srgbClr val="1AFFD5"/>
              </a:gs>
              <a:gs pos="0">
                <a:srgbClr val="459E66"/>
              </a:gs>
              <a:gs pos="46000">
                <a:srgbClr val="0A8F8C"/>
              </a:gs>
            </a:gsLst>
            <a:lin ang="2700000" scaled="1"/>
          </a:gradFill>
          <a:ln>
            <a:noFill/>
          </a:ln>
          <a:effectLst/>
          <a:scene3d>
            <a:camera prst="orthographicFront"/>
            <a:lightRig rig="threePt" dir="t"/>
          </a:scene3d>
          <a:sp3d>
            <a:bevelT w="177800" h="133350"/>
          </a:sp3d>
        </c:spPr>
      </c:pivotFmt>
    </c:pivotFmts>
    <c:plotArea>
      <c:layout/>
      <c:barChart>
        <c:barDir val="bar"/>
        <c:grouping val="clustered"/>
        <c:varyColors val="0"/>
        <c:ser>
          <c:idx val="0"/>
          <c:order val="0"/>
          <c:tx>
            <c:strRef>
              <c:f>'6. Revenue by Country'!$B$1</c:f>
              <c:strCache>
                <c:ptCount val="1"/>
                <c:pt idx="0">
                  <c:v>Total</c:v>
                </c:pt>
              </c:strCache>
            </c:strRef>
          </c:tx>
          <c:spPr>
            <a:gradFill>
              <a:gsLst>
                <a:gs pos="65000">
                  <a:srgbClr val="1AFFD5"/>
                </a:gs>
                <a:gs pos="0">
                  <a:srgbClr val="459E66"/>
                </a:gs>
                <a:gs pos="46000">
                  <a:srgbClr val="0A8F8C"/>
                </a:gs>
              </a:gsLst>
              <a:lin ang="2700000" scaled="1"/>
            </a:gradFill>
            <a:ln>
              <a:noFill/>
            </a:ln>
            <a:effectLst/>
            <a:scene3d>
              <a:camera prst="orthographicFront"/>
              <a:lightRig rig="threePt" dir="t"/>
            </a:scene3d>
            <a:sp3d>
              <a:bevelT w="177800" h="133350"/>
            </a:sp3d>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8E7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 Revenue by Country'!$A$2:$A$8</c:f>
              <c:strCache>
                <c:ptCount val="6"/>
                <c:pt idx="0">
                  <c:v>France</c:v>
                </c:pt>
                <c:pt idx="1">
                  <c:v>USA</c:v>
                </c:pt>
                <c:pt idx="2">
                  <c:v>UK</c:v>
                </c:pt>
                <c:pt idx="3">
                  <c:v>Canada</c:v>
                </c:pt>
                <c:pt idx="4">
                  <c:v>India</c:v>
                </c:pt>
                <c:pt idx="5">
                  <c:v>Germany</c:v>
                </c:pt>
              </c:strCache>
            </c:strRef>
          </c:cat>
          <c:val>
            <c:numRef>
              <c:f>'6. Revenue by Country'!$B$2:$B$8</c:f>
              <c:numCache>
                <c:formatCode>General</c:formatCode>
                <c:ptCount val="6"/>
                <c:pt idx="0">
                  <c:v>11181041.99</c:v>
                </c:pt>
                <c:pt idx="1">
                  <c:v>11377421.75</c:v>
                </c:pt>
                <c:pt idx="2">
                  <c:v>11887377.77</c:v>
                </c:pt>
                <c:pt idx="3">
                  <c:v>13304617.6</c:v>
                </c:pt>
                <c:pt idx="4">
                  <c:v>13592769.890000001</c:v>
                </c:pt>
                <c:pt idx="5">
                  <c:v>14578527.01</c:v>
                </c:pt>
              </c:numCache>
            </c:numRef>
          </c:val>
          <c:extLst>
            <c:ext xmlns:c16="http://schemas.microsoft.com/office/drawing/2014/chart" uri="{C3380CC4-5D6E-409C-BE32-E72D297353CC}">
              <c16:uniqueId val="{00000000-0AAC-401B-B742-F9321462F6AD}"/>
            </c:ext>
          </c:extLst>
        </c:ser>
        <c:dLbls>
          <c:dLblPos val="outEnd"/>
          <c:showLegendKey val="0"/>
          <c:showVal val="1"/>
          <c:showCatName val="0"/>
          <c:showSerName val="0"/>
          <c:showPercent val="0"/>
          <c:showBubbleSize val="0"/>
        </c:dLbls>
        <c:gapWidth val="50"/>
        <c:axId val="61442927"/>
        <c:axId val="61433327"/>
      </c:barChart>
      <c:catAx>
        <c:axId val="6144292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61433327"/>
        <c:crosses val="autoZero"/>
        <c:auto val="1"/>
        <c:lblAlgn val="ctr"/>
        <c:lblOffset val="100"/>
        <c:noMultiLvlLbl val="0"/>
      </c:catAx>
      <c:valAx>
        <c:axId val="61433327"/>
        <c:scaling>
          <c:orientation val="minMax"/>
        </c:scaling>
        <c:delete val="1"/>
        <c:axPos val="b"/>
        <c:numFmt formatCode="0,,&quot;M&quot;" sourceLinked="0"/>
        <c:majorTickMark val="none"/>
        <c:minorTickMark val="none"/>
        <c:tickLblPos val="nextTo"/>
        <c:crossAx val="61442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51421F64-8BE9-4D9F-8DD1-95D53B57EF59}">
          <cx:tx>
            <cx:txData>
              <cx:f>_xlchart.v2.1</cx:f>
              <cx:v>Total Revenue</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rich>
          <a:bodyPr spcFirstLastPara="1" vertOverflow="ellipsis" horzOverflow="overflow" wrap="square" lIns="0" tIns="0" rIns="0" bIns="0" anchor="ctr" anchorCtr="1"/>
          <a:lstStyle/>
          <a:p>
            <a:pPr algn="ctr" rtl="0">
              <a:defRPr sz="2400" b="1">
                <a:solidFill>
                  <a:schemeClr val="tx1"/>
                </a:solidFill>
              </a:defRPr>
            </a:pPr>
            <a:r>
              <a:rPr lang="en-US" sz="2400" b="1" i="0" u="none" strike="noStrike" baseline="0">
                <a:solidFill>
                  <a:schemeClr val="tx1"/>
                </a:solidFill>
                <a:latin typeface="Calibri" panose="020F0502020204030204"/>
                <a:ea typeface="Calibri" panose="020F0502020204030204" pitchFamily="34" charset="0"/>
                <a:cs typeface="Calibri" panose="020F0502020204030204" pitchFamily="34" charset="0"/>
              </a:rPr>
              <a:t>Which Product Categories Generate Most Revenue? (₹)</a:t>
            </a:r>
            <a:endParaRPr lang="en-US" sz="2400" b="1" i="0" u="none" strike="noStrike" baseline="0">
              <a:solidFill>
                <a:schemeClr val="tx1"/>
              </a:solidFill>
              <a:latin typeface="Calibri" panose="020F0502020204030204"/>
            </a:endParaRPr>
          </a:p>
        </cx:rich>
      </cx:tx>
      <cx:spPr>
        <a:noFill/>
        <a:ln>
          <a:noFill/>
        </a:ln>
      </cx:spPr>
    </cx:title>
    <cx:plotArea>
      <cx:plotAreaRegion>
        <cx:series layoutId="funnel" uniqueId="{51421F64-8BE9-4D9F-8DD1-95D53B57EF59}">
          <cx:tx>
            <cx:txData>
              <cx:f>_xlchart.v2.4</cx:f>
              <cx:v>Total Revenue</cx:v>
            </cx:txData>
          </cx:tx>
          <cx:spPr>
            <a:gradFill>
              <a:gsLst>
                <a:gs pos="100000">
                  <a:srgbClr val="1AFFD5"/>
                </a:gs>
                <a:gs pos="69728">
                  <a:srgbClr val="08D7BA"/>
                </a:gs>
                <a:gs pos="56000">
                  <a:srgbClr val="00C5AE"/>
                </a:gs>
                <a:gs pos="100000">
                  <a:srgbClr val="1AFFD5"/>
                </a:gs>
                <a:gs pos="3000">
                  <a:srgbClr val="008E7A"/>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x:spPr>
          <cx:dataLabels>
            <cx:numFmt formatCode="0.00,,&quot;M&quot;" sourceLinked="0"/>
            <cx:spPr>
              <a:noFill/>
            </cx:spPr>
            <cx:txPr>
              <a:bodyPr spcFirstLastPara="1" vertOverflow="ellipsis" horzOverflow="overflow" wrap="square" lIns="0" tIns="0" rIns="0" bIns="0" anchor="ctr" anchorCtr="1"/>
              <a:lstStyle/>
              <a:p>
                <a:pPr algn="ctr" rtl="0">
                  <a:defRPr sz="2000" b="1">
                    <a:solidFill>
                      <a:schemeClr val="bg1"/>
                    </a:solidFill>
                  </a:defRPr>
                </a:pPr>
                <a:endParaRPr lang="en-US" sz="2000" b="1" i="0" u="none" strike="noStrike" baseline="0">
                  <a:solidFill>
                    <a:schemeClr val="bg1"/>
                  </a:solidFill>
                  <a:latin typeface="Calibri" panose="020F0502020204030204"/>
                </a:endParaRPr>
              </a:p>
            </cx:txPr>
            <cx:visibility seriesName="0" categoryName="1" value="1"/>
            <cx:separator>, </cx:separator>
          </cx:dataLabels>
          <cx:dataId val="0"/>
        </cx:series>
      </cx:plotAreaRegion>
      <cx:axis id="0" hidden="1">
        <cx:catScaling gapWidth="0"/>
        <cx:tickLabels/>
        <cx:txPr>
          <a:bodyPr spcFirstLastPara="1" vertOverflow="ellipsis" horzOverflow="overflow" wrap="square" lIns="0" tIns="0" rIns="0" bIns="0" anchor="ctr" anchorCtr="1"/>
          <a:lstStyle/>
          <a:p>
            <a:pPr algn="ctr" rtl="0">
              <a:defRPr sz="1600" b="1">
                <a:solidFill>
                  <a:schemeClr val="tx1"/>
                </a:solidFill>
              </a:defRPr>
            </a:pPr>
            <a:endParaRPr lang="en-US" sz="1600" b="1" i="0" u="none" strike="noStrike" baseline="0">
              <a:solidFill>
                <a:schemeClr val="tx1"/>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image" Target="../media/image7.png"/><Relationship Id="rId18" Type="http://schemas.openxmlformats.org/officeDocument/2006/relationships/hyperlink" Target="#'Segment Summary'!A1"/><Relationship Id="rId3" Type="http://schemas.openxmlformats.org/officeDocument/2006/relationships/image" Target="../media/image3.png"/><Relationship Id="rId7" Type="http://schemas.openxmlformats.org/officeDocument/2006/relationships/chart" Target="../charts/chart9.xml"/><Relationship Id="rId12" Type="http://schemas.openxmlformats.org/officeDocument/2006/relationships/image" Target="../media/image6.svg"/><Relationship Id="rId17" Type="http://schemas.openxmlformats.org/officeDocument/2006/relationships/image" Target="../media/image10.svg"/><Relationship Id="rId2" Type="http://schemas.openxmlformats.org/officeDocument/2006/relationships/image" Target="../media/image2.svg"/><Relationship Id="rId16"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chart" Target="../charts/chart8.xml"/><Relationship Id="rId11" Type="http://schemas.openxmlformats.org/officeDocument/2006/relationships/image" Target="../media/image5.png"/><Relationship Id="rId5" Type="http://schemas.openxmlformats.org/officeDocument/2006/relationships/chart" Target="../charts/chart7.xml"/><Relationship Id="rId15" Type="http://schemas.openxmlformats.org/officeDocument/2006/relationships/hyperlink" Target="#DASHBOARD!A1"/><Relationship Id="rId10" Type="http://schemas.microsoft.com/office/2014/relationships/chartEx" Target="../charts/chartEx2.xml"/><Relationship Id="rId4" Type="http://schemas.openxmlformats.org/officeDocument/2006/relationships/image" Target="../media/image4.svg"/><Relationship Id="rId9" Type="http://schemas.openxmlformats.org/officeDocument/2006/relationships/chart" Target="../charts/chart11.xml"/><Relationship Id="rId14" Type="http://schemas.openxmlformats.org/officeDocument/2006/relationships/image" Target="../media/image8.svg"/></Relationships>
</file>

<file path=xl/drawings/_rels/drawing8.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image" Target="../media/image10.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9.png"/><Relationship Id="rId5" Type="http://schemas.openxmlformats.org/officeDocument/2006/relationships/hyperlink" Target="#DASHBOARD!A1"/><Relationship Id="rId4" Type="http://schemas.openxmlformats.org/officeDocument/2006/relationships/image" Target="../media/image4.svg"/><Relationship Id="rId9" Type="http://schemas.openxmlformats.org/officeDocument/2006/relationships/image" Target="../media/image11.svg"/></Relationships>
</file>

<file path=xl/drawings/drawing1.xml><?xml version="1.0" encoding="utf-8"?>
<xdr:wsDr xmlns:xdr="http://schemas.openxmlformats.org/drawingml/2006/spreadsheetDrawing" xmlns:a="http://schemas.openxmlformats.org/drawingml/2006/main">
  <xdr:twoCellAnchor>
    <xdr:from>
      <xdr:col>2</xdr:col>
      <xdr:colOff>501785</xdr:colOff>
      <xdr:row>0</xdr:row>
      <xdr:rowOff>181684</xdr:rowOff>
    </xdr:from>
    <xdr:to>
      <xdr:col>9</xdr:col>
      <xdr:colOff>537048</xdr:colOff>
      <xdr:row>15</xdr:row>
      <xdr:rowOff>65357</xdr:rowOff>
    </xdr:to>
    <xdr:graphicFrame macro="">
      <xdr:nvGraphicFramePr>
        <xdr:cNvPr id="2" name="Chart 1">
          <a:extLst>
            <a:ext uri="{FF2B5EF4-FFF2-40B4-BE49-F238E27FC236}">
              <a16:creationId xmlns:a16="http://schemas.microsoft.com/office/drawing/2014/main" id="{E64D6530-685A-D1A8-62DB-B2495E30FD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64851</xdr:colOff>
      <xdr:row>1</xdr:row>
      <xdr:rowOff>158479</xdr:rowOff>
    </xdr:from>
    <xdr:to>
      <xdr:col>17</xdr:col>
      <xdr:colOff>381000</xdr:colOff>
      <xdr:row>16</xdr:row>
      <xdr:rowOff>13780</xdr:rowOff>
    </xdr:to>
    <xdr:graphicFrame macro="">
      <xdr:nvGraphicFramePr>
        <xdr:cNvPr id="3" name="Chart 2">
          <a:extLst>
            <a:ext uri="{FF2B5EF4-FFF2-40B4-BE49-F238E27FC236}">
              <a16:creationId xmlns:a16="http://schemas.microsoft.com/office/drawing/2014/main" id="{3A0F14E6-BD58-766E-081F-7A0034B12E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581026</xdr:colOff>
      <xdr:row>3</xdr:row>
      <xdr:rowOff>90488</xdr:rowOff>
    </xdr:from>
    <xdr:to>
      <xdr:col>9</xdr:col>
      <xdr:colOff>238126</xdr:colOff>
      <xdr:row>15</xdr:row>
      <xdr:rowOff>57150</xdr:rowOff>
    </xdr:to>
    <xdr:graphicFrame macro="">
      <xdr:nvGraphicFramePr>
        <xdr:cNvPr id="2" name="Chart 1">
          <a:extLst>
            <a:ext uri="{FF2B5EF4-FFF2-40B4-BE49-F238E27FC236}">
              <a16:creationId xmlns:a16="http://schemas.microsoft.com/office/drawing/2014/main" id="{99F87E68-05EE-CA16-9956-2CC7B7ADDD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57150</xdr:colOff>
      <xdr:row>3</xdr:row>
      <xdr:rowOff>90487</xdr:rowOff>
    </xdr:from>
    <xdr:to>
      <xdr:col>11</xdr:col>
      <xdr:colOff>361950</xdr:colOff>
      <xdr:row>17</xdr:row>
      <xdr:rowOff>166687</xdr:rowOff>
    </xdr:to>
    <xdr:graphicFrame macro="">
      <xdr:nvGraphicFramePr>
        <xdr:cNvPr id="2" name="Chart 1">
          <a:extLst>
            <a:ext uri="{FF2B5EF4-FFF2-40B4-BE49-F238E27FC236}">
              <a16:creationId xmlns:a16="http://schemas.microsoft.com/office/drawing/2014/main" id="{C23A6268-434F-AA6D-AB47-BF439A1B94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367369</xdr:colOff>
      <xdr:row>2</xdr:row>
      <xdr:rowOff>167927</xdr:rowOff>
    </xdr:from>
    <xdr:to>
      <xdr:col>14</xdr:col>
      <xdr:colOff>139390</xdr:colOff>
      <xdr:row>16</xdr:row>
      <xdr:rowOff>92927</xdr:rowOff>
    </xdr:to>
    <xdr:graphicFrame macro="">
      <xdr:nvGraphicFramePr>
        <xdr:cNvPr id="2" name="Chart 1">
          <a:extLst>
            <a:ext uri="{FF2B5EF4-FFF2-40B4-BE49-F238E27FC236}">
              <a16:creationId xmlns:a16="http://schemas.microsoft.com/office/drawing/2014/main" id="{06D50960-FEFB-7009-E3A7-49C6B510CC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457200</xdr:colOff>
      <xdr:row>5</xdr:row>
      <xdr:rowOff>157162</xdr:rowOff>
    </xdr:from>
    <xdr:to>
      <xdr:col>15</xdr:col>
      <xdr:colOff>238125</xdr:colOff>
      <xdr:row>18</xdr:row>
      <xdr:rowOff>142875</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C3013B74-EF0D-007C-3FD0-503AA51D7DB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343650" y="1109662"/>
              <a:ext cx="4048125" cy="246221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361950</xdr:colOff>
      <xdr:row>3</xdr:row>
      <xdr:rowOff>90487</xdr:rowOff>
    </xdr:from>
    <xdr:to>
      <xdr:col>13</xdr:col>
      <xdr:colOff>57150</xdr:colOff>
      <xdr:row>17</xdr:row>
      <xdr:rowOff>166687</xdr:rowOff>
    </xdr:to>
    <xdr:graphicFrame macro="">
      <xdr:nvGraphicFramePr>
        <xdr:cNvPr id="2" name="Chart 1">
          <a:extLst>
            <a:ext uri="{FF2B5EF4-FFF2-40B4-BE49-F238E27FC236}">
              <a16:creationId xmlns:a16="http://schemas.microsoft.com/office/drawing/2014/main" id="{31D81821-08CD-5F21-AF61-0900B46B1B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1</xdr:rowOff>
    </xdr:from>
    <xdr:to>
      <xdr:col>47</xdr:col>
      <xdr:colOff>190500</xdr:colOff>
      <xdr:row>79</xdr:row>
      <xdr:rowOff>27214</xdr:rowOff>
    </xdr:to>
    <xdr:sp macro="" textlink="">
      <xdr:nvSpPr>
        <xdr:cNvPr id="2" name="Rectangle 1">
          <a:extLst>
            <a:ext uri="{FF2B5EF4-FFF2-40B4-BE49-F238E27FC236}">
              <a16:creationId xmlns:a16="http://schemas.microsoft.com/office/drawing/2014/main" id="{464DDD92-8812-AF7D-884B-96DB3425FCB8}"/>
            </a:ext>
          </a:extLst>
        </xdr:cNvPr>
        <xdr:cNvSpPr/>
      </xdr:nvSpPr>
      <xdr:spPr>
        <a:xfrm>
          <a:off x="0" y="1"/>
          <a:ext cx="28330071" cy="15076713"/>
        </a:xfrm>
        <a:prstGeom prst="rect">
          <a:avLst/>
        </a:prstGeom>
        <a:gradFill flip="none" rotWithShape="1">
          <a:gsLst>
            <a:gs pos="0">
              <a:srgbClr val="4FAB60"/>
            </a:gs>
            <a:gs pos="81000">
              <a:srgbClr val="023554"/>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418778</xdr:colOff>
      <xdr:row>0</xdr:row>
      <xdr:rowOff>0</xdr:rowOff>
    </xdr:from>
    <xdr:to>
      <xdr:col>43</xdr:col>
      <xdr:colOff>589627</xdr:colOff>
      <xdr:row>69</xdr:row>
      <xdr:rowOff>126409</xdr:rowOff>
    </xdr:to>
    <xdr:grpSp>
      <xdr:nvGrpSpPr>
        <xdr:cNvPr id="55" name="Group 54">
          <a:extLst>
            <a:ext uri="{FF2B5EF4-FFF2-40B4-BE49-F238E27FC236}">
              <a16:creationId xmlns:a16="http://schemas.microsoft.com/office/drawing/2014/main" id="{1BD421A6-0E8B-7F2D-D472-06CCA41E214F}"/>
            </a:ext>
          </a:extLst>
        </xdr:cNvPr>
        <xdr:cNvGrpSpPr/>
      </xdr:nvGrpSpPr>
      <xdr:grpSpPr>
        <a:xfrm>
          <a:off x="418778" y="0"/>
          <a:ext cx="25915563" cy="13270909"/>
          <a:chOff x="1268614" y="90371"/>
          <a:chExt cx="23919799" cy="13130437"/>
        </a:xfrm>
      </xdr:grpSpPr>
      <xdr:sp macro="" textlink="">
        <xdr:nvSpPr>
          <xdr:cNvPr id="3" name="Rectangle: Rounded Corners 2">
            <a:extLst>
              <a:ext uri="{FF2B5EF4-FFF2-40B4-BE49-F238E27FC236}">
                <a16:creationId xmlns:a16="http://schemas.microsoft.com/office/drawing/2014/main" id="{A42882D5-2042-54E3-57DD-09AC7B72035D}"/>
              </a:ext>
            </a:extLst>
          </xdr:cNvPr>
          <xdr:cNvSpPr/>
        </xdr:nvSpPr>
        <xdr:spPr>
          <a:xfrm>
            <a:off x="2771042" y="92177"/>
            <a:ext cx="22417371" cy="13073244"/>
          </a:xfrm>
          <a:prstGeom prst="roundRect">
            <a:avLst/>
          </a:prstGeom>
          <a:gradFill>
            <a:gsLst>
              <a:gs pos="100000">
                <a:srgbClr val="052C6D"/>
              </a:gs>
              <a:gs pos="0">
                <a:srgbClr val="459E66"/>
              </a:gs>
              <a:gs pos="40000">
                <a:srgbClr val="016F7C"/>
              </a:gs>
            </a:gsLst>
            <a:lin ang="2700000" scaled="1"/>
          </a:gradFill>
          <a:ln>
            <a:noFill/>
          </a:ln>
          <a:effectLst>
            <a:outerShdw blurRad="1270000" sx="102000" sy="102000" algn="ctr" rotWithShape="0">
              <a:prstClr val="black">
                <a:alpha val="40000"/>
              </a:prstClr>
            </a:outerShdw>
          </a:effectLst>
          <a:scene3d>
            <a:camera prst="orthographicFront"/>
            <a:lightRig rig="threePt" dir="t"/>
          </a:scene3d>
          <a:sp3d>
            <a:bevelT w="36195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Rounded Corners 3">
            <a:extLst>
              <a:ext uri="{FF2B5EF4-FFF2-40B4-BE49-F238E27FC236}">
                <a16:creationId xmlns:a16="http://schemas.microsoft.com/office/drawing/2014/main" id="{AD35C298-4B57-BB3D-1D0F-F8ED7F93C981}"/>
              </a:ext>
            </a:extLst>
          </xdr:cNvPr>
          <xdr:cNvSpPr/>
        </xdr:nvSpPr>
        <xdr:spPr>
          <a:xfrm>
            <a:off x="1268614" y="90371"/>
            <a:ext cx="3896067" cy="13130437"/>
          </a:xfrm>
          <a:prstGeom prst="roundRect">
            <a:avLst>
              <a:gd name="adj" fmla="val 21418"/>
            </a:avLst>
          </a:prstGeom>
          <a:gradFill>
            <a:gsLst>
              <a:gs pos="51000">
                <a:srgbClr val="07274E"/>
              </a:gs>
              <a:gs pos="0">
                <a:srgbClr val="015253"/>
              </a:gs>
            </a:gsLst>
            <a:lin ang="27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18</xdr:col>
      <xdr:colOff>136777</xdr:colOff>
      <xdr:row>1</xdr:row>
      <xdr:rowOff>111732</xdr:rowOff>
    </xdr:from>
    <xdr:to>
      <xdr:col>22</xdr:col>
      <xdr:colOff>362877</xdr:colOff>
      <xdr:row>15</xdr:row>
      <xdr:rowOff>132248</xdr:rowOff>
    </xdr:to>
    <xdr:sp macro="" textlink="KPIs!A5">
      <xdr:nvSpPr>
        <xdr:cNvPr id="5" name="Rectangle: Rounded Corners 4">
          <a:extLst>
            <a:ext uri="{FF2B5EF4-FFF2-40B4-BE49-F238E27FC236}">
              <a16:creationId xmlns:a16="http://schemas.microsoft.com/office/drawing/2014/main" id="{4476C2FE-52D8-C5ED-8255-E0FBA838CEEE}"/>
            </a:ext>
          </a:extLst>
        </xdr:cNvPr>
        <xdr:cNvSpPr/>
      </xdr:nvSpPr>
      <xdr:spPr>
        <a:xfrm>
          <a:off x="10945581" y="298091"/>
          <a:ext cx="2628057" cy="2629537"/>
        </a:xfrm>
        <a:prstGeom prst="roundRect">
          <a:avLst/>
        </a:prstGeom>
        <a:gradFill>
          <a:gsLst>
            <a:gs pos="0">
              <a:srgbClr val="B9E073"/>
            </a:gs>
            <a:gs pos="90000">
              <a:srgbClr val="00916A"/>
            </a:gs>
            <a:gs pos="53000">
              <a:srgbClr val="3BC36E"/>
            </a:gs>
          </a:gsLst>
          <a:lin ang="2700000" scaled="1"/>
        </a:gradFill>
        <a:ln>
          <a:noFill/>
        </a:ln>
        <a:effectLst>
          <a:outerShdw blurRad="889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892F24A-5640-49F4-A5AF-C571BCEC5F9A}" type="TxLink">
            <a:rPr lang="en-US" sz="4400" b="1" i="0" u="none" strike="noStrike" cap="none" spc="0">
              <a:ln/>
              <a:solidFill>
                <a:schemeClr val="accent1">
                  <a:lumMod val="75000"/>
                </a:schemeClr>
              </a:solidFill>
              <a:effectLst>
                <a:outerShdw blurRad="38100" dist="19050" dir="2700000" algn="tl" rotWithShape="0">
                  <a:schemeClr val="dk1">
                    <a:lumMod val="50000"/>
                    <a:alpha val="40000"/>
                  </a:schemeClr>
                </a:outerShdw>
              </a:effectLst>
              <a:latin typeface="Calibri"/>
              <a:ea typeface="Calibri"/>
              <a:cs typeface="Calibri"/>
            </a:rPr>
            <a:pPr algn="ctr"/>
            <a:t>500</a:t>
          </a:fld>
          <a:endParaRPr lang="en-US" sz="4000" b="1" i="0" u="none" strike="noStrike" cap="none" spc="0">
            <a:ln/>
            <a:solidFill>
              <a:schemeClr val="accent1">
                <a:lumMod val="75000"/>
              </a:schemeClr>
            </a:solidFill>
            <a:effectLst>
              <a:outerShdw blurRad="38100" dist="19050" dir="2700000" algn="tl" rotWithShape="0">
                <a:schemeClr val="dk1">
                  <a:lumMod val="50000"/>
                  <a:alpha val="40000"/>
                </a:schemeClr>
              </a:outerShdw>
            </a:effectLst>
            <a:latin typeface="Calibri"/>
            <a:ea typeface="Calibri"/>
            <a:cs typeface="Calibri"/>
          </a:endParaRPr>
        </a:p>
        <a:p>
          <a:pPr algn="ctr"/>
          <a:r>
            <a:rPr lang="en-US" sz="3600" b="1" i="1" u="none" strike="noStrike" cap="none" spc="0">
              <a:ln/>
              <a:solidFill>
                <a:schemeClr val="bg1"/>
              </a:solidFill>
              <a:effectLst>
                <a:outerShdw blurRad="38100" dist="19050" dir="2700000" algn="tl" rotWithShape="0">
                  <a:schemeClr val="dk1">
                    <a:lumMod val="50000"/>
                    <a:alpha val="40000"/>
                  </a:schemeClr>
                </a:outerShdw>
              </a:effectLst>
              <a:latin typeface="Calibri"/>
              <a:ea typeface="Calibri"/>
              <a:cs typeface="Calibri"/>
            </a:rPr>
            <a:t>Total</a:t>
          </a:r>
          <a:r>
            <a:rPr lang="en-US" sz="3600" b="1" i="1" u="none" strike="noStrike" cap="none" spc="0" baseline="0">
              <a:ln/>
              <a:solidFill>
                <a:schemeClr val="bg1"/>
              </a:solidFill>
              <a:effectLst>
                <a:outerShdw blurRad="38100" dist="19050" dir="2700000" algn="tl" rotWithShape="0">
                  <a:schemeClr val="dk1">
                    <a:lumMod val="50000"/>
                    <a:alpha val="40000"/>
                  </a:schemeClr>
                </a:outerShdw>
              </a:effectLst>
              <a:latin typeface="Calibri"/>
              <a:ea typeface="Calibri"/>
              <a:cs typeface="Calibri"/>
            </a:rPr>
            <a:t> Customers</a:t>
          </a:r>
          <a:endParaRPr lang="en-US" sz="3600" b="1" i="1" cap="none" spc="0">
            <a:ln/>
            <a:solidFill>
              <a:schemeClr val="bg1"/>
            </a:solidFill>
            <a:effectLst>
              <a:outerShdw blurRad="38100" dist="19050" dir="2700000" algn="tl" rotWithShape="0">
                <a:schemeClr val="dk1">
                  <a:lumMod val="50000"/>
                  <a:alpha val="40000"/>
                </a:schemeClr>
              </a:outerShdw>
            </a:effectLst>
          </a:endParaRPr>
        </a:p>
      </xdr:txBody>
    </xdr:sp>
    <xdr:clientData/>
  </xdr:twoCellAnchor>
  <xdr:twoCellAnchor>
    <xdr:from>
      <xdr:col>23</xdr:col>
      <xdr:colOff>29360</xdr:colOff>
      <xdr:row>1</xdr:row>
      <xdr:rowOff>95606</xdr:rowOff>
    </xdr:from>
    <xdr:to>
      <xdr:col>27</xdr:col>
      <xdr:colOff>324246</xdr:colOff>
      <xdr:row>15</xdr:row>
      <xdr:rowOff>146767</xdr:rowOff>
    </xdr:to>
    <xdr:sp macro="" textlink="KPIs!A8">
      <xdr:nvSpPr>
        <xdr:cNvPr id="7" name="Rectangle: Rounded Corners 6">
          <a:extLst>
            <a:ext uri="{FF2B5EF4-FFF2-40B4-BE49-F238E27FC236}">
              <a16:creationId xmlns:a16="http://schemas.microsoft.com/office/drawing/2014/main" id="{490D5B29-315B-0898-82E2-B8FAD8CD98EF}"/>
            </a:ext>
          </a:extLst>
        </xdr:cNvPr>
        <xdr:cNvSpPr/>
      </xdr:nvSpPr>
      <xdr:spPr>
        <a:xfrm>
          <a:off x="13840610" y="281965"/>
          <a:ext cx="2696843" cy="2660182"/>
        </a:xfrm>
        <a:prstGeom prst="roundRect">
          <a:avLst/>
        </a:prstGeom>
        <a:gradFill>
          <a:gsLst>
            <a:gs pos="94000">
              <a:srgbClr val="605776"/>
            </a:gs>
            <a:gs pos="0">
              <a:srgbClr val="2384F9"/>
            </a:gs>
          </a:gsLst>
          <a:lin ang="2700000" scaled="1"/>
        </a:gradFill>
        <a:ln>
          <a:noFill/>
        </a:ln>
        <a:effectLst>
          <a:outerShdw blurRad="889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ED14C21-1903-45BC-8FEC-1537661D8034}" type="TxLink">
            <a:rPr lang="en-US" sz="4400" b="1" i="0" u="none" strike="noStrike" cap="none" spc="0">
              <a:ln>
                <a:noFill/>
              </a:ln>
              <a:solidFill>
                <a:srgbClr val="92D050"/>
              </a:solidFill>
              <a:effectLst/>
              <a:latin typeface="Calibri"/>
              <a:ea typeface="Calibri"/>
              <a:cs typeface="Calibri"/>
            </a:rPr>
            <a:pPr algn="ctr"/>
            <a:t>7000</a:t>
          </a:fld>
          <a:endParaRPr lang="en-US" sz="4400" b="1" i="0" u="none" strike="noStrike" cap="none" spc="0">
            <a:ln>
              <a:noFill/>
            </a:ln>
            <a:solidFill>
              <a:srgbClr val="92D050"/>
            </a:solidFill>
            <a:effectLst/>
            <a:latin typeface="Calibri"/>
            <a:ea typeface="Calibri"/>
            <a:cs typeface="Calibri"/>
          </a:endParaRPr>
        </a:p>
        <a:p>
          <a:pPr algn="ctr"/>
          <a:r>
            <a:rPr lang="en-US" sz="3600" b="1" i="1" u="none" strike="noStrike" cap="none" spc="0">
              <a:ln>
                <a:noFill/>
              </a:ln>
              <a:solidFill>
                <a:schemeClr val="bg1"/>
              </a:solidFill>
              <a:effectLst/>
              <a:latin typeface="Calibri"/>
              <a:ea typeface="Calibri"/>
              <a:cs typeface="Calibri"/>
            </a:rPr>
            <a:t>Total Orders</a:t>
          </a:r>
          <a:endParaRPr lang="en-US" sz="3600" b="1" i="1" cap="none" spc="0">
            <a:ln>
              <a:noFill/>
            </a:ln>
            <a:solidFill>
              <a:schemeClr val="bg1"/>
            </a:solidFill>
            <a:effectLst/>
          </a:endParaRPr>
        </a:p>
      </xdr:txBody>
    </xdr:sp>
    <xdr:clientData/>
  </xdr:twoCellAnchor>
  <xdr:twoCellAnchor>
    <xdr:from>
      <xdr:col>13</xdr:col>
      <xdr:colOff>193163</xdr:colOff>
      <xdr:row>1</xdr:row>
      <xdr:rowOff>111732</xdr:rowOff>
    </xdr:from>
    <xdr:to>
      <xdr:col>17</xdr:col>
      <xdr:colOff>446584</xdr:colOff>
      <xdr:row>15</xdr:row>
      <xdr:rowOff>167033</xdr:rowOff>
    </xdr:to>
    <xdr:sp macro="" textlink="KPIs!A2">
      <xdr:nvSpPr>
        <xdr:cNvPr id="14" name="Rectangle: Rounded Corners 13">
          <a:extLst>
            <a:ext uri="{FF2B5EF4-FFF2-40B4-BE49-F238E27FC236}">
              <a16:creationId xmlns:a16="http://schemas.microsoft.com/office/drawing/2014/main" id="{A9A95AB2-5D31-EB93-DF6E-9346ED42B843}"/>
            </a:ext>
          </a:extLst>
        </xdr:cNvPr>
        <xdr:cNvSpPr/>
      </xdr:nvSpPr>
      <xdr:spPr>
        <a:xfrm>
          <a:off x="7999522" y="298091"/>
          <a:ext cx="2655377" cy="2664322"/>
        </a:xfrm>
        <a:prstGeom prst="roundRect">
          <a:avLst/>
        </a:prstGeom>
        <a:gradFill>
          <a:gsLst>
            <a:gs pos="86000">
              <a:srgbClr val="035261"/>
            </a:gs>
            <a:gs pos="23000">
              <a:srgbClr val="2384F9"/>
            </a:gs>
          </a:gsLst>
          <a:lin ang="2700000" scaled="1"/>
        </a:gradFill>
        <a:ln>
          <a:noFill/>
        </a:ln>
        <a:effectLst>
          <a:outerShdw blurRad="889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B8834CF-7AE8-43FB-827E-16EA8D7975B0}" type="TxLink">
            <a:rPr lang="en-US" sz="4000" b="1" i="0" u="none" strike="noStrike" cap="none" spc="0">
              <a:ln>
                <a:noFill/>
              </a:ln>
              <a:solidFill>
                <a:srgbClr val="92D050"/>
              </a:solidFill>
              <a:effectLst/>
              <a:latin typeface="Calibri"/>
              <a:ea typeface="Calibri"/>
              <a:cs typeface="Calibri"/>
            </a:rPr>
            <a:pPr algn="ctr"/>
            <a:t>75.92M</a:t>
          </a:fld>
          <a:endParaRPr lang="en-US" sz="4000" b="1" i="0" u="none" strike="noStrike" cap="none" spc="0">
            <a:ln>
              <a:noFill/>
            </a:ln>
            <a:solidFill>
              <a:srgbClr val="92D050"/>
            </a:solidFill>
            <a:effectLst/>
            <a:latin typeface="Calibri"/>
            <a:ea typeface="Calibri"/>
            <a:cs typeface="Calibri"/>
          </a:endParaRPr>
        </a:p>
        <a:p>
          <a:pPr algn="ctr"/>
          <a:r>
            <a:rPr lang="en-US" sz="3600" b="1" i="1" u="none" strike="noStrike" cap="none" spc="0">
              <a:ln>
                <a:noFill/>
              </a:ln>
              <a:solidFill>
                <a:schemeClr val="bg1"/>
              </a:solidFill>
              <a:effectLst/>
              <a:latin typeface="Calibri"/>
              <a:ea typeface="Calibri"/>
              <a:cs typeface="Calibri"/>
            </a:rPr>
            <a:t>Total Revenue</a:t>
          </a:r>
          <a:endParaRPr lang="en-US" sz="3200" b="1" i="1" cap="none" spc="0">
            <a:ln>
              <a:noFill/>
            </a:ln>
            <a:solidFill>
              <a:schemeClr val="bg1"/>
            </a:solidFill>
            <a:effectLst/>
          </a:endParaRPr>
        </a:p>
      </xdr:txBody>
    </xdr:sp>
    <xdr:clientData/>
  </xdr:twoCellAnchor>
  <xdr:twoCellAnchor>
    <xdr:from>
      <xdr:col>37</xdr:col>
      <xdr:colOff>508989</xdr:colOff>
      <xdr:row>1</xdr:row>
      <xdr:rowOff>131998</xdr:rowOff>
    </xdr:from>
    <xdr:to>
      <xdr:col>41</xdr:col>
      <xdr:colOff>594024</xdr:colOff>
      <xdr:row>15</xdr:row>
      <xdr:rowOff>34290</xdr:rowOff>
    </xdr:to>
    <xdr:sp macro="" textlink="KPIs!C8">
      <xdr:nvSpPr>
        <xdr:cNvPr id="15" name="Rectangle: Rounded Corners 14">
          <a:extLst>
            <a:ext uri="{FF2B5EF4-FFF2-40B4-BE49-F238E27FC236}">
              <a16:creationId xmlns:a16="http://schemas.microsoft.com/office/drawing/2014/main" id="{636FC05F-71A3-35D2-74C5-739ADE94947F}"/>
            </a:ext>
          </a:extLst>
        </xdr:cNvPr>
        <xdr:cNvSpPr/>
      </xdr:nvSpPr>
      <xdr:spPr>
        <a:xfrm>
          <a:off x="22727087" y="318357"/>
          <a:ext cx="2486991" cy="2511313"/>
        </a:xfrm>
        <a:prstGeom prst="roundRect">
          <a:avLst/>
        </a:prstGeom>
        <a:gradFill>
          <a:gsLst>
            <a:gs pos="86000">
              <a:srgbClr val="035261"/>
            </a:gs>
            <a:gs pos="23000">
              <a:srgbClr val="2384F9"/>
            </a:gs>
          </a:gsLst>
          <a:lin ang="2700000" scaled="1"/>
        </a:gradFill>
        <a:ln>
          <a:noFill/>
        </a:ln>
        <a:effectLst>
          <a:outerShdw blurRad="889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0CD08F1-0CB8-4DF8-B2CF-6556CD0AF424}" type="TxLink">
            <a:rPr lang="en-US" sz="4400" b="1" i="0" u="none" strike="noStrike" cap="none" spc="0">
              <a:ln>
                <a:noFill/>
              </a:ln>
              <a:solidFill>
                <a:srgbClr val="FF0000"/>
              </a:solidFill>
              <a:effectLst/>
              <a:latin typeface="Calibri"/>
              <a:ea typeface="Calibri"/>
              <a:cs typeface="Calibri"/>
            </a:rPr>
            <a:pPr algn="ctr"/>
            <a:t>26</a:t>
          </a:fld>
          <a:endParaRPr lang="en-US" sz="4400" b="1" i="0" u="none" strike="noStrike" cap="none" spc="0">
            <a:ln>
              <a:noFill/>
            </a:ln>
            <a:solidFill>
              <a:srgbClr val="FF0000"/>
            </a:solidFill>
            <a:effectLst/>
            <a:latin typeface="Calibri"/>
            <a:ea typeface="Calibri"/>
            <a:cs typeface="Calibri"/>
          </a:endParaRPr>
        </a:p>
        <a:p>
          <a:pPr algn="ctr"/>
          <a:r>
            <a:rPr lang="en-US" sz="3600" b="1" i="1" u="none" strike="noStrike" cap="none" spc="0">
              <a:ln>
                <a:noFill/>
              </a:ln>
              <a:solidFill>
                <a:schemeClr val="bg1"/>
              </a:solidFill>
              <a:effectLst/>
              <a:latin typeface="Calibri"/>
              <a:ea typeface="Calibri"/>
              <a:cs typeface="Calibri"/>
            </a:rPr>
            <a:t>At Risk Count</a:t>
          </a:r>
          <a:endParaRPr lang="en-US" sz="3600" b="1" i="1" cap="none" spc="0">
            <a:ln>
              <a:noFill/>
            </a:ln>
            <a:solidFill>
              <a:schemeClr val="bg1"/>
            </a:solidFill>
            <a:effectLst/>
          </a:endParaRPr>
        </a:p>
      </xdr:txBody>
    </xdr:sp>
    <xdr:clientData/>
  </xdr:twoCellAnchor>
  <xdr:twoCellAnchor>
    <xdr:from>
      <xdr:col>28</xdr:col>
      <xdr:colOff>78182</xdr:colOff>
      <xdr:row>1</xdr:row>
      <xdr:rowOff>111732</xdr:rowOff>
    </xdr:from>
    <xdr:to>
      <xdr:col>32</xdr:col>
      <xdr:colOff>322509</xdr:colOff>
      <xdr:row>15</xdr:row>
      <xdr:rowOff>92598</xdr:rowOff>
    </xdr:to>
    <xdr:sp macro="" textlink="KPIs!C2">
      <xdr:nvSpPr>
        <xdr:cNvPr id="16" name="Rectangle: Rounded Corners 15">
          <a:extLst>
            <a:ext uri="{FF2B5EF4-FFF2-40B4-BE49-F238E27FC236}">
              <a16:creationId xmlns:a16="http://schemas.microsoft.com/office/drawing/2014/main" id="{047A3725-4FFD-47D9-DDCC-CD33716FB0B3}"/>
            </a:ext>
          </a:extLst>
        </xdr:cNvPr>
        <xdr:cNvSpPr/>
      </xdr:nvSpPr>
      <xdr:spPr>
        <a:xfrm>
          <a:off x="16891878" y="298091"/>
          <a:ext cx="2646283" cy="2589887"/>
        </a:xfrm>
        <a:prstGeom prst="roundRect">
          <a:avLst/>
        </a:prstGeom>
        <a:gradFill>
          <a:gsLst>
            <a:gs pos="94000">
              <a:srgbClr val="605776"/>
            </a:gs>
            <a:gs pos="0">
              <a:srgbClr val="2384F9"/>
            </a:gs>
          </a:gsLst>
          <a:lin ang="2700000" scaled="1"/>
        </a:gradFill>
        <a:ln>
          <a:noFill/>
        </a:ln>
        <a:effectLst>
          <a:outerShdw blurRad="889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8FC9317-ACBF-4644-B55A-43FF3B6B1E87}" type="TxLink">
            <a:rPr lang="en-US" sz="4400" b="1" i="0" u="none" strike="noStrike" cap="none" spc="0">
              <a:ln>
                <a:noFill/>
              </a:ln>
              <a:solidFill>
                <a:srgbClr val="92D050"/>
              </a:solidFill>
              <a:effectLst/>
              <a:latin typeface="Calibri"/>
              <a:ea typeface="Calibri"/>
              <a:cs typeface="Calibri"/>
            </a:rPr>
            <a:pPr algn="ctr"/>
            <a:t>10.85K</a:t>
          </a:fld>
          <a:endParaRPr lang="en-US" sz="4400" b="1" i="0" u="none" strike="noStrike" cap="none" spc="0">
            <a:ln>
              <a:noFill/>
            </a:ln>
            <a:solidFill>
              <a:srgbClr val="92D050"/>
            </a:solidFill>
            <a:effectLst/>
            <a:latin typeface="Calibri"/>
            <a:ea typeface="Calibri"/>
            <a:cs typeface="Calibri"/>
          </a:endParaRPr>
        </a:p>
        <a:p>
          <a:pPr algn="ctr"/>
          <a:r>
            <a:rPr lang="en-US" sz="3600" b="1" i="1" u="none" strike="noStrike" cap="none" spc="0">
              <a:ln>
                <a:noFill/>
              </a:ln>
              <a:solidFill>
                <a:schemeClr val="bg1"/>
              </a:solidFill>
              <a:effectLst/>
              <a:latin typeface="Calibri"/>
              <a:ea typeface="Calibri"/>
              <a:cs typeface="Calibri"/>
            </a:rPr>
            <a:t>Avg</a:t>
          </a:r>
          <a:r>
            <a:rPr lang="en-US" sz="3600" b="1" i="1" u="none" strike="noStrike" cap="none" spc="0" baseline="0">
              <a:ln>
                <a:noFill/>
              </a:ln>
              <a:solidFill>
                <a:schemeClr val="bg1"/>
              </a:solidFill>
              <a:effectLst/>
              <a:latin typeface="Calibri"/>
              <a:ea typeface="Calibri"/>
              <a:cs typeface="Calibri"/>
            </a:rPr>
            <a:t> Order Value</a:t>
          </a:r>
          <a:endParaRPr lang="en-US" sz="3200" b="1" i="1" cap="none" spc="50">
            <a:ln w="0"/>
            <a:solidFill>
              <a:schemeClr val="bg1"/>
            </a:solidFill>
            <a:effectLst>
              <a:innerShdw blurRad="63500" dist="50800" dir="13500000">
                <a:srgbClr val="000000">
                  <a:alpha val="50000"/>
                </a:srgbClr>
              </a:innerShdw>
            </a:effectLst>
          </a:endParaRPr>
        </a:p>
      </xdr:txBody>
    </xdr:sp>
    <xdr:clientData/>
  </xdr:twoCellAnchor>
  <xdr:twoCellAnchor>
    <xdr:from>
      <xdr:col>32</xdr:col>
      <xdr:colOff>582011</xdr:colOff>
      <xdr:row>1</xdr:row>
      <xdr:rowOff>131997</xdr:rowOff>
    </xdr:from>
    <xdr:to>
      <xdr:col>37</xdr:col>
      <xdr:colOff>217443</xdr:colOff>
      <xdr:row>15</xdr:row>
      <xdr:rowOff>34291</xdr:rowOff>
    </xdr:to>
    <xdr:sp macro="" textlink="KPIs!C5">
      <xdr:nvSpPr>
        <xdr:cNvPr id="17" name="Rectangle: Rounded Corners 16">
          <a:extLst>
            <a:ext uri="{FF2B5EF4-FFF2-40B4-BE49-F238E27FC236}">
              <a16:creationId xmlns:a16="http://schemas.microsoft.com/office/drawing/2014/main" id="{5AED7199-51E4-D4E6-5393-607BA783C398}"/>
            </a:ext>
          </a:extLst>
        </xdr:cNvPr>
        <xdr:cNvSpPr/>
      </xdr:nvSpPr>
      <xdr:spPr>
        <a:xfrm>
          <a:off x="19797663" y="318356"/>
          <a:ext cx="2637878" cy="2511315"/>
        </a:xfrm>
        <a:prstGeom prst="roundRect">
          <a:avLst/>
        </a:prstGeom>
        <a:gradFill>
          <a:gsLst>
            <a:gs pos="0">
              <a:srgbClr val="B9E073"/>
            </a:gs>
            <a:gs pos="90000">
              <a:srgbClr val="00916A"/>
            </a:gs>
            <a:gs pos="53000">
              <a:srgbClr val="3BC36E"/>
            </a:gs>
          </a:gsLst>
          <a:lin ang="2700000" scaled="1"/>
        </a:gradFill>
        <a:ln>
          <a:noFill/>
        </a:ln>
        <a:effectLst>
          <a:outerShdw blurRad="889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89B44F8-B7C1-4A23-B2B7-7BFE20ECDF7A}" type="TxLink">
            <a:rPr lang="en-US" sz="4000" b="1" i="0" u="none" strike="noStrike">
              <a:solidFill>
                <a:schemeClr val="accent1">
                  <a:lumMod val="75000"/>
                </a:schemeClr>
              </a:solidFill>
              <a:latin typeface="Calibri"/>
              <a:ea typeface="Calibri"/>
              <a:cs typeface="Calibri"/>
            </a:rPr>
            <a:pPr algn="ctr"/>
            <a:t>37.60M</a:t>
          </a:fld>
          <a:endParaRPr lang="en-US" sz="4000" b="1" i="0" u="none" strike="noStrike">
            <a:solidFill>
              <a:schemeClr val="accent1">
                <a:lumMod val="75000"/>
              </a:schemeClr>
            </a:solidFill>
            <a:latin typeface="Calibri"/>
            <a:ea typeface="Calibri"/>
            <a:cs typeface="Calibri"/>
          </a:endParaRPr>
        </a:p>
        <a:p>
          <a:pPr algn="ctr"/>
          <a:r>
            <a:rPr lang="en-US" sz="3600" b="1" i="1" u="none" strike="noStrike" cap="none" spc="0">
              <a:ln>
                <a:noFill/>
              </a:ln>
              <a:solidFill>
                <a:schemeClr val="bg1"/>
              </a:solidFill>
              <a:effectLst/>
              <a:latin typeface="Calibri"/>
              <a:ea typeface="Calibri"/>
              <a:cs typeface="Calibri"/>
            </a:rPr>
            <a:t>Champions Revenue</a:t>
          </a:r>
          <a:endParaRPr lang="en-US" sz="3600" b="1" i="1" cap="none" spc="0">
            <a:ln>
              <a:noFill/>
            </a:ln>
            <a:solidFill>
              <a:schemeClr val="bg1"/>
            </a:solidFill>
            <a:effectLst/>
          </a:endParaRPr>
        </a:p>
      </xdr:txBody>
    </xdr:sp>
    <xdr:clientData/>
  </xdr:twoCellAnchor>
  <xdr:twoCellAnchor>
    <xdr:from>
      <xdr:col>2</xdr:col>
      <xdr:colOff>376785</xdr:colOff>
      <xdr:row>2</xdr:row>
      <xdr:rowOff>122672</xdr:rowOff>
    </xdr:from>
    <xdr:to>
      <xdr:col>6</xdr:col>
      <xdr:colOff>379321</xdr:colOff>
      <xdr:row>11</xdr:row>
      <xdr:rowOff>25066</xdr:rowOff>
    </xdr:to>
    <xdr:sp macro="" textlink="">
      <xdr:nvSpPr>
        <xdr:cNvPr id="24" name="TextBox 23">
          <a:extLst>
            <a:ext uri="{FF2B5EF4-FFF2-40B4-BE49-F238E27FC236}">
              <a16:creationId xmlns:a16="http://schemas.microsoft.com/office/drawing/2014/main" id="{A0AE147E-0C46-295A-0C0F-59D027CACBD4}"/>
            </a:ext>
          </a:extLst>
        </xdr:cNvPr>
        <xdr:cNvSpPr txBox="1"/>
      </xdr:nvSpPr>
      <xdr:spPr>
        <a:xfrm>
          <a:off x="1604452" y="503672"/>
          <a:ext cx="2457869" cy="161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RFM</a:t>
          </a:r>
          <a:r>
            <a:rPr lang="en-US" sz="28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Analysis + Customer Segmentation</a:t>
          </a:r>
          <a:endParaRPr lang="en-US" sz="2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2</xdr:col>
      <xdr:colOff>362787</xdr:colOff>
      <xdr:row>3</xdr:row>
      <xdr:rowOff>34776</xdr:rowOff>
    </xdr:from>
    <xdr:to>
      <xdr:col>2</xdr:col>
      <xdr:colOff>362787</xdr:colOff>
      <xdr:row>9</xdr:row>
      <xdr:rowOff>27333</xdr:rowOff>
    </xdr:to>
    <xdr:cxnSp macro="">
      <xdr:nvCxnSpPr>
        <xdr:cNvPr id="26" name="Straight Connector 25">
          <a:extLst>
            <a:ext uri="{FF2B5EF4-FFF2-40B4-BE49-F238E27FC236}">
              <a16:creationId xmlns:a16="http://schemas.microsoft.com/office/drawing/2014/main" id="{8B45EE2D-78CF-59CF-1007-227F4C9E001F}"/>
            </a:ext>
          </a:extLst>
        </xdr:cNvPr>
        <xdr:cNvCxnSpPr/>
      </xdr:nvCxnSpPr>
      <xdr:spPr>
        <a:xfrm>
          <a:off x="1590454" y="606276"/>
          <a:ext cx="0" cy="1135557"/>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488036</xdr:colOff>
      <xdr:row>3</xdr:row>
      <xdr:rowOff>61400</xdr:rowOff>
    </xdr:from>
    <xdr:to>
      <xdr:col>2</xdr:col>
      <xdr:colOff>350662</xdr:colOff>
      <xdr:row>9</xdr:row>
      <xdr:rowOff>155058</xdr:rowOff>
    </xdr:to>
    <xdr:grpSp>
      <xdr:nvGrpSpPr>
        <xdr:cNvPr id="32" name="Group 31">
          <a:extLst>
            <a:ext uri="{FF2B5EF4-FFF2-40B4-BE49-F238E27FC236}">
              <a16:creationId xmlns:a16="http://schemas.microsoft.com/office/drawing/2014/main" id="{35309C71-FA4F-FC77-A0BA-04B02559DC59}"/>
            </a:ext>
          </a:extLst>
        </xdr:cNvPr>
        <xdr:cNvGrpSpPr/>
      </xdr:nvGrpSpPr>
      <xdr:grpSpPr>
        <a:xfrm>
          <a:off x="488036" y="632900"/>
          <a:ext cx="1060055" cy="1236658"/>
          <a:chOff x="1722730" y="2719534"/>
          <a:chExt cx="1229574" cy="1251726"/>
        </a:xfrm>
      </xdr:grpSpPr>
      <xdr:pic>
        <xdr:nvPicPr>
          <xdr:cNvPr id="28" name="Graphic 27" descr="Gears with solid fill">
            <a:extLst>
              <a:ext uri="{FF2B5EF4-FFF2-40B4-BE49-F238E27FC236}">
                <a16:creationId xmlns:a16="http://schemas.microsoft.com/office/drawing/2014/main" id="{7DF66E0F-FE8C-C6CF-7367-191C85E38E0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37904" y="3056860"/>
            <a:ext cx="914400" cy="914400"/>
          </a:xfrm>
          <a:prstGeom prst="rect">
            <a:avLst/>
          </a:prstGeom>
        </xdr:spPr>
      </xdr:pic>
      <xdr:pic>
        <xdr:nvPicPr>
          <xdr:cNvPr id="30" name="Graphic 29" descr="Checklist with solid fill">
            <a:extLst>
              <a:ext uri="{FF2B5EF4-FFF2-40B4-BE49-F238E27FC236}">
                <a16:creationId xmlns:a16="http://schemas.microsoft.com/office/drawing/2014/main" id="{E7D6D59C-EEEB-7AC1-EB4B-D433BD7B778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22730" y="2719534"/>
            <a:ext cx="914400" cy="914400"/>
          </a:xfrm>
          <a:prstGeom prst="rect">
            <a:avLst/>
          </a:prstGeom>
        </xdr:spPr>
      </xdr:pic>
    </xdr:grpSp>
    <xdr:clientData/>
  </xdr:twoCellAnchor>
  <xdr:twoCellAnchor>
    <xdr:from>
      <xdr:col>8</xdr:col>
      <xdr:colOff>11562</xdr:colOff>
      <xdr:row>17</xdr:row>
      <xdr:rowOff>112423</xdr:rowOff>
    </xdr:from>
    <xdr:to>
      <xdr:col>14</xdr:col>
      <xdr:colOff>344265</xdr:colOff>
      <xdr:row>40</xdr:row>
      <xdr:rowOff>43793</xdr:rowOff>
    </xdr:to>
    <xdr:grpSp>
      <xdr:nvGrpSpPr>
        <xdr:cNvPr id="36" name="Group 35">
          <a:extLst>
            <a:ext uri="{FF2B5EF4-FFF2-40B4-BE49-F238E27FC236}">
              <a16:creationId xmlns:a16="http://schemas.microsoft.com/office/drawing/2014/main" id="{B2791A8C-F196-30AC-1471-D69695B9762D}"/>
            </a:ext>
          </a:extLst>
        </xdr:cNvPr>
        <xdr:cNvGrpSpPr/>
      </xdr:nvGrpSpPr>
      <xdr:grpSpPr>
        <a:xfrm>
          <a:off x="4801276" y="3350923"/>
          <a:ext cx="3924989" cy="4312870"/>
          <a:chOff x="5371047" y="2179998"/>
          <a:chExt cx="3836458" cy="2595731"/>
        </a:xfrm>
      </xdr:grpSpPr>
      <xdr:sp macro="" textlink="">
        <xdr:nvSpPr>
          <xdr:cNvPr id="18" name="Rectangle: Rounded Corners 17">
            <a:extLst>
              <a:ext uri="{FF2B5EF4-FFF2-40B4-BE49-F238E27FC236}">
                <a16:creationId xmlns:a16="http://schemas.microsoft.com/office/drawing/2014/main" id="{77A25915-3DFB-1D30-AAAA-C3C34AB96DDC}"/>
              </a:ext>
            </a:extLst>
          </xdr:cNvPr>
          <xdr:cNvSpPr/>
        </xdr:nvSpPr>
        <xdr:spPr>
          <a:xfrm>
            <a:off x="5371047" y="2179998"/>
            <a:ext cx="3836458" cy="2595731"/>
          </a:xfrm>
          <a:prstGeom prst="roundRect">
            <a:avLst>
              <a:gd name="adj" fmla="val 7924"/>
            </a:avLst>
          </a:prstGeom>
          <a:gradFill>
            <a:gsLst>
              <a:gs pos="100000">
                <a:srgbClr val="83B7C2"/>
              </a:gs>
              <a:gs pos="0">
                <a:schemeClr val="bg1"/>
              </a:gs>
            </a:gsLst>
            <a:lin ang="27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graphicFrame macro="">
        <xdr:nvGraphicFramePr>
          <xdr:cNvPr id="35" name="Chart 34">
            <a:extLst>
              <a:ext uri="{FF2B5EF4-FFF2-40B4-BE49-F238E27FC236}">
                <a16:creationId xmlns:a16="http://schemas.microsoft.com/office/drawing/2014/main" id="{39F108BD-AD0D-4A29-9C16-04D3F4859283}"/>
              </a:ext>
            </a:extLst>
          </xdr:cNvPr>
          <xdr:cNvGraphicFramePr>
            <a:graphicFrameLocks/>
          </xdr:cNvGraphicFramePr>
        </xdr:nvGraphicFramePr>
        <xdr:xfrm>
          <a:off x="5481371" y="2182033"/>
          <a:ext cx="3673218" cy="2567239"/>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15</xdr:col>
      <xdr:colOff>126728</xdr:colOff>
      <xdr:row>17</xdr:row>
      <xdr:rowOff>82826</xdr:rowOff>
    </xdr:from>
    <xdr:to>
      <xdr:col>22</xdr:col>
      <xdr:colOff>75240</xdr:colOff>
      <xdr:row>40</xdr:row>
      <xdr:rowOff>21239</xdr:rowOff>
    </xdr:to>
    <xdr:grpSp>
      <xdr:nvGrpSpPr>
        <xdr:cNvPr id="40" name="Group 39">
          <a:extLst>
            <a:ext uri="{FF2B5EF4-FFF2-40B4-BE49-F238E27FC236}">
              <a16:creationId xmlns:a16="http://schemas.microsoft.com/office/drawing/2014/main" id="{95E6F511-3625-148B-01BB-842B13EBA2B0}"/>
            </a:ext>
          </a:extLst>
        </xdr:cNvPr>
        <xdr:cNvGrpSpPr/>
      </xdr:nvGrpSpPr>
      <xdr:grpSpPr>
        <a:xfrm>
          <a:off x="9107442" y="3321326"/>
          <a:ext cx="4139512" cy="4319913"/>
          <a:chOff x="9679737" y="2215491"/>
          <a:chExt cx="4014176" cy="2640502"/>
        </a:xfrm>
      </xdr:grpSpPr>
      <xdr:sp macro="" textlink="">
        <xdr:nvSpPr>
          <xdr:cNvPr id="23" name="Rectangle: Rounded Corners 22">
            <a:extLst>
              <a:ext uri="{FF2B5EF4-FFF2-40B4-BE49-F238E27FC236}">
                <a16:creationId xmlns:a16="http://schemas.microsoft.com/office/drawing/2014/main" id="{DDBE09DB-AB9E-E2A5-65F5-4B4C6EC45A8E}"/>
              </a:ext>
            </a:extLst>
          </xdr:cNvPr>
          <xdr:cNvSpPr/>
        </xdr:nvSpPr>
        <xdr:spPr>
          <a:xfrm>
            <a:off x="9679737" y="2230004"/>
            <a:ext cx="4014176" cy="2625989"/>
          </a:xfrm>
          <a:prstGeom prst="roundRect">
            <a:avLst>
              <a:gd name="adj" fmla="val 7924"/>
            </a:avLst>
          </a:prstGeom>
          <a:gradFill>
            <a:gsLst>
              <a:gs pos="100000">
                <a:srgbClr val="83B7C2"/>
              </a:gs>
              <a:gs pos="0">
                <a:schemeClr val="bg1"/>
              </a:gs>
            </a:gsLst>
            <a:lin ang="27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7" name="Chart 36">
            <a:extLst>
              <a:ext uri="{FF2B5EF4-FFF2-40B4-BE49-F238E27FC236}">
                <a16:creationId xmlns:a16="http://schemas.microsoft.com/office/drawing/2014/main" id="{BBE82DD8-8C19-4F1B-94CE-F51226F3717F}"/>
              </a:ext>
            </a:extLst>
          </xdr:cNvPr>
          <xdr:cNvGraphicFramePr>
            <a:graphicFrameLocks/>
          </xdr:cNvGraphicFramePr>
        </xdr:nvGraphicFramePr>
        <xdr:xfrm>
          <a:off x="9719894" y="2215491"/>
          <a:ext cx="3913650" cy="259909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22</xdr:col>
      <xdr:colOff>390626</xdr:colOff>
      <xdr:row>41</xdr:row>
      <xdr:rowOff>20946</xdr:rowOff>
    </xdr:from>
    <xdr:to>
      <xdr:col>31</xdr:col>
      <xdr:colOff>572284</xdr:colOff>
      <xdr:row>64</xdr:row>
      <xdr:rowOff>113761</xdr:rowOff>
    </xdr:to>
    <xdr:sp macro="" textlink="">
      <xdr:nvSpPr>
        <xdr:cNvPr id="41" name="Rectangle: Rounded Corners 40">
          <a:extLst>
            <a:ext uri="{FF2B5EF4-FFF2-40B4-BE49-F238E27FC236}">
              <a16:creationId xmlns:a16="http://schemas.microsoft.com/office/drawing/2014/main" id="{F2099727-8972-EFA8-18CA-F107298854E8}"/>
            </a:ext>
          </a:extLst>
        </xdr:cNvPr>
        <xdr:cNvSpPr/>
      </xdr:nvSpPr>
      <xdr:spPr>
        <a:xfrm>
          <a:off x="13861697" y="7691973"/>
          <a:ext cx="5692551" cy="4396074"/>
        </a:xfrm>
        <a:prstGeom prst="roundRect">
          <a:avLst>
            <a:gd name="adj" fmla="val 7924"/>
          </a:avLst>
        </a:prstGeom>
        <a:gradFill>
          <a:gsLst>
            <a:gs pos="77000">
              <a:srgbClr val="83B7C2"/>
            </a:gs>
            <a:gs pos="17000">
              <a:schemeClr val="bg1"/>
            </a:gs>
          </a:gsLst>
          <a:lin ang="27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22</xdr:col>
      <xdr:colOff>486382</xdr:colOff>
      <xdr:row>41</xdr:row>
      <xdr:rowOff>20267</xdr:rowOff>
    </xdr:from>
    <xdr:to>
      <xdr:col>31</xdr:col>
      <xdr:colOff>530086</xdr:colOff>
      <xdr:row>63</xdr:row>
      <xdr:rowOff>151699</xdr:rowOff>
    </xdr:to>
    <xdr:graphicFrame macro="">
      <xdr:nvGraphicFramePr>
        <xdr:cNvPr id="38" name="Chart 37">
          <a:extLst>
            <a:ext uri="{FF2B5EF4-FFF2-40B4-BE49-F238E27FC236}">
              <a16:creationId xmlns:a16="http://schemas.microsoft.com/office/drawing/2014/main" id="{276F309B-789D-4CA9-B50B-E341404B1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11562</xdr:colOff>
      <xdr:row>41</xdr:row>
      <xdr:rowOff>10936</xdr:rowOff>
    </xdr:from>
    <xdr:to>
      <xdr:col>22</xdr:col>
      <xdr:colOff>26901</xdr:colOff>
      <xdr:row>64</xdr:row>
      <xdr:rowOff>118708</xdr:rowOff>
    </xdr:to>
    <xdr:grpSp>
      <xdr:nvGrpSpPr>
        <xdr:cNvPr id="51" name="Group 50">
          <a:extLst>
            <a:ext uri="{FF2B5EF4-FFF2-40B4-BE49-F238E27FC236}">
              <a16:creationId xmlns:a16="http://schemas.microsoft.com/office/drawing/2014/main" id="{CFCE0B84-4A6F-8DA6-1B55-698307066665}"/>
            </a:ext>
          </a:extLst>
        </xdr:cNvPr>
        <xdr:cNvGrpSpPr/>
      </xdr:nvGrpSpPr>
      <xdr:grpSpPr>
        <a:xfrm>
          <a:off x="4801276" y="7821436"/>
          <a:ext cx="8397339" cy="4489272"/>
          <a:chOff x="5371961" y="5173739"/>
          <a:chExt cx="8620237" cy="4490652"/>
        </a:xfrm>
      </xdr:grpSpPr>
      <xdr:sp macro="" textlink="">
        <xdr:nvSpPr>
          <xdr:cNvPr id="42" name="Rectangle: Rounded Corners 41">
            <a:extLst>
              <a:ext uri="{FF2B5EF4-FFF2-40B4-BE49-F238E27FC236}">
                <a16:creationId xmlns:a16="http://schemas.microsoft.com/office/drawing/2014/main" id="{3EF62605-F13A-3032-4CB6-6443FCD13EE7}"/>
              </a:ext>
            </a:extLst>
          </xdr:cNvPr>
          <xdr:cNvSpPr/>
        </xdr:nvSpPr>
        <xdr:spPr>
          <a:xfrm>
            <a:off x="5371961" y="5173739"/>
            <a:ext cx="8620237" cy="4490652"/>
          </a:xfrm>
          <a:prstGeom prst="roundRect">
            <a:avLst>
              <a:gd name="adj" fmla="val 7924"/>
            </a:avLst>
          </a:prstGeom>
          <a:gradFill>
            <a:gsLst>
              <a:gs pos="77000">
                <a:srgbClr val="83B7C2"/>
              </a:gs>
              <a:gs pos="17000">
                <a:schemeClr val="bg1"/>
              </a:gs>
            </a:gsLst>
            <a:lin ang="27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6" name="Chart 45">
            <a:extLst>
              <a:ext uri="{FF2B5EF4-FFF2-40B4-BE49-F238E27FC236}">
                <a16:creationId xmlns:a16="http://schemas.microsoft.com/office/drawing/2014/main" id="{4E9B882C-54BA-4033-ACEF-12F98537AA62}"/>
              </a:ext>
            </a:extLst>
          </xdr:cNvPr>
          <xdr:cNvGraphicFramePr>
            <a:graphicFrameLocks/>
          </xdr:cNvGraphicFramePr>
        </xdr:nvGraphicFramePr>
        <xdr:xfrm>
          <a:off x="5427615" y="5200680"/>
          <a:ext cx="8494888" cy="4347551"/>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22</xdr:col>
      <xdr:colOff>429948</xdr:colOff>
      <xdr:row>17</xdr:row>
      <xdr:rowOff>20705</xdr:rowOff>
    </xdr:from>
    <xdr:to>
      <xdr:col>32</xdr:col>
      <xdr:colOff>41413</xdr:colOff>
      <xdr:row>40</xdr:row>
      <xdr:rowOff>62119</xdr:rowOff>
    </xdr:to>
    <xdr:grpSp>
      <xdr:nvGrpSpPr>
        <xdr:cNvPr id="83" name="Group 82">
          <a:extLst>
            <a:ext uri="{FF2B5EF4-FFF2-40B4-BE49-F238E27FC236}">
              <a16:creationId xmlns:a16="http://schemas.microsoft.com/office/drawing/2014/main" id="{50EC72E0-1189-07A5-5E62-68A4B503FC9D}"/>
            </a:ext>
          </a:extLst>
        </xdr:cNvPr>
        <xdr:cNvGrpSpPr/>
      </xdr:nvGrpSpPr>
      <xdr:grpSpPr>
        <a:xfrm>
          <a:off x="13601662" y="3259205"/>
          <a:ext cx="5598608" cy="4422914"/>
          <a:chOff x="13640709" y="3957183"/>
          <a:chExt cx="5552200" cy="3182512"/>
        </a:xfrm>
      </xdr:grpSpPr>
      <xdr:sp macro="" textlink="">
        <xdr:nvSpPr>
          <xdr:cNvPr id="39" name="Rectangle: Rounded Corners 38">
            <a:extLst>
              <a:ext uri="{FF2B5EF4-FFF2-40B4-BE49-F238E27FC236}">
                <a16:creationId xmlns:a16="http://schemas.microsoft.com/office/drawing/2014/main" id="{FEABEA56-CB5F-1F92-AC79-9CE2C321A6C5}"/>
              </a:ext>
            </a:extLst>
          </xdr:cNvPr>
          <xdr:cNvSpPr/>
        </xdr:nvSpPr>
        <xdr:spPr>
          <a:xfrm>
            <a:off x="13640709" y="4007222"/>
            <a:ext cx="5552200" cy="3132473"/>
          </a:xfrm>
          <a:prstGeom prst="roundRect">
            <a:avLst>
              <a:gd name="adj" fmla="val 7924"/>
            </a:avLst>
          </a:prstGeom>
          <a:gradFill>
            <a:gsLst>
              <a:gs pos="100000">
                <a:srgbClr val="83B7C2"/>
              </a:gs>
              <a:gs pos="0">
                <a:schemeClr val="bg1"/>
              </a:gs>
            </a:gsLst>
            <a:lin ang="27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7" name="Chart 46">
            <a:extLst>
              <a:ext uri="{FF2B5EF4-FFF2-40B4-BE49-F238E27FC236}">
                <a16:creationId xmlns:a16="http://schemas.microsoft.com/office/drawing/2014/main" id="{196B908C-F8FC-4EBE-8970-2D952705384D}"/>
              </a:ext>
            </a:extLst>
          </xdr:cNvPr>
          <xdr:cNvGraphicFramePr>
            <a:graphicFrameLocks/>
          </xdr:cNvGraphicFramePr>
        </xdr:nvGraphicFramePr>
        <xdr:xfrm>
          <a:off x="13962362" y="3957183"/>
          <a:ext cx="5206635" cy="3077460"/>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32</xdr:col>
      <xdr:colOff>242049</xdr:colOff>
      <xdr:row>17</xdr:row>
      <xdr:rowOff>103532</xdr:rowOff>
    </xdr:from>
    <xdr:to>
      <xdr:col>42</xdr:col>
      <xdr:colOff>221402</xdr:colOff>
      <xdr:row>64</xdr:row>
      <xdr:rowOff>132620</xdr:rowOff>
    </xdr:to>
    <xdr:grpSp>
      <xdr:nvGrpSpPr>
        <xdr:cNvPr id="85" name="Group 84">
          <a:extLst>
            <a:ext uri="{FF2B5EF4-FFF2-40B4-BE49-F238E27FC236}">
              <a16:creationId xmlns:a16="http://schemas.microsoft.com/office/drawing/2014/main" id="{F766F649-3726-ED22-61DC-71075D8E7839}"/>
            </a:ext>
          </a:extLst>
        </xdr:cNvPr>
        <xdr:cNvGrpSpPr/>
      </xdr:nvGrpSpPr>
      <xdr:grpSpPr>
        <a:xfrm>
          <a:off x="19400906" y="3342032"/>
          <a:ext cx="5966496" cy="8982588"/>
          <a:chOff x="19457701" y="4019366"/>
          <a:chExt cx="5984244" cy="8040211"/>
        </a:xfrm>
      </xdr:grpSpPr>
      <xdr:sp macro="" textlink="">
        <xdr:nvSpPr>
          <xdr:cNvPr id="45" name="Rectangle: Rounded Corners 44">
            <a:extLst>
              <a:ext uri="{FF2B5EF4-FFF2-40B4-BE49-F238E27FC236}">
                <a16:creationId xmlns:a16="http://schemas.microsoft.com/office/drawing/2014/main" id="{67E434E0-34B8-5506-8746-28A0D36063A7}"/>
              </a:ext>
            </a:extLst>
          </xdr:cNvPr>
          <xdr:cNvSpPr/>
        </xdr:nvSpPr>
        <xdr:spPr>
          <a:xfrm>
            <a:off x="19457701" y="4019366"/>
            <a:ext cx="5984244" cy="8040211"/>
          </a:xfrm>
          <a:prstGeom prst="roundRect">
            <a:avLst>
              <a:gd name="adj" fmla="val 7924"/>
            </a:avLst>
          </a:prstGeom>
          <a:gradFill>
            <a:gsLst>
              <a:gs pos="90000">
                <a:srgbClr val="83B7C2"/>
              </a:gs>
              <a:gs pos="23000">
                <a:schemeClr val="bg1"/>
              </a:gs>
            </a:gsLst>
            <a:lin ang="27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mc:AlternateContent xmlns:mc="http://schemas.openxmlformats.org/markup-compatibility/2006">
        <mc:Choice xmlns:cx2="http://schemas.microsoft.com/office/drawing/2015/10/21/chartex" Requires="cx2">
          <xdr:graphicFrame macro="">
            <xdr:nvGraphicFramePr>
              <xdr:cNvPr id="48" name="Chart 47">
                <a:extLst>
                  <a:ext uri="{FF2B5EF4-FFF2-40B4-BE49-F238E27FC236}">
                    <a16:creationId xmlns:a16="http://schemas.microsoft.com/office/drawing/2014/main" id="{10C151FF-9BB1-4F60-A9CF-CB2C3A84E33A}"/>
                  </a:ext>
                </a:extLst>
              </xdr:cNvPr>
              <xdr:cNvGraphicFramePr/>
            </xdr:nvGraphicFramePr>
            <xdr:xfrm>
              <a:off x="19743453" y="4019366"/>
              <a:ext cx="5409203" cy="7932012"/>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9743453" y="4019366"/>
                <a:ext cx="5409203" cy="793201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editAs="oneCell">
    <xdr:from>
      <xdr:col>0</xdr:col>
      <xdr:colOff>541783</xdr:colOff>
      <xdr:row>20</xdr:row>
      <xdr:rowOff>94434</xdr:rowOff>
    </xdr:from>
    <xdr:to>
      <xdr:col>7</xdr:col>
      <xdr:colOff>331304</xdr:colOff>
      <xdr:row>30</xdr:row>
      <xdr:rowOff>180195</xdr:rowOff>
    </xdr:to>
    <mc:AlternateContent xmlns:mc="http://schemas.openxmlformats.org/markup-compatibility/2006" xmlns:a14="http://schemas.microsoft.com/office/drawing/2010/main">
      <mc:Choice Requires="a14">
        <xdr:graphicFrame macro="">
          <xdr:nvGraphicFramePr>
            <xdr:cNvPr id="62" name="AgeGroup">
              <a:extLst>
                <a:ext uri="{FF2B5EF4-FFF2-40B4-BE49-F238E27FC236}">
                  <a16:creationId xmlns:a16="http://schemas.microsoft.com/office/drawing/2014/main" id="{47B341D6-BA23-1BBD-98FD-04E0FD7111CF}"/>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mlns="">
        <xdr:sp macro="" textlink="">
          <xdr:nvSpPr>
            <xdr:cNvPr id="0" name=""/>
            <xdr:cNvSpPr>
              <a:spLocks noTextEdit="1"/>
            </xdr:cNvSpPr>
          </xdr:nvSpPr>
          <xdr:spPr>
            <a:xfrm>
              <a:off x="541783" y="3904434"/>
              <a:ext cx="3980521" cy="19907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504265</xdr:colOff>
      <xdr:row>50</xdr:row>
      <xdr:rowOff>128715</xdr:rowOff>
    </xdr:from>
    <xdr:to>
      <xdr:col>7</xdr:col>
      <xdr:colOff>291110</xdr:colOff>
      <xdr:row>64</xdr:row>
      <xdr:rowOff>68049</xdr:rowOff>
    </xdr:to>
    <mc:AlternateContent xmlns:mc="http://schemas.openxmlformats.org/markup-compatibility/2006" xmlns:a14="http://schemas.microsoft.com/office/drawing/2010/main">
      <mc:Choice Requires="a14">
        <xdr:graphicFrame macro="">
          <xdr:nvGraphicFramePr>
            <xdr:cNvPr id="63" name="Country">
              <a:extLst>
                <a:ext uri="{FF2B5EF4-FFF2-40B4-BE49-F238E27FC236}">
                  <a16:creationId xmlns:a16="http://schemas.microsoft.com/office/drawing/2014/main" id="{A782CEB4-EDEF-1397-56DE-08580FD405D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04265" y="9653715"/>
              <a:ext cx="3977845" cy="26063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544998</xdr:colOff>
      <xdr:row>31</xdr:row>
      <xdr:rowOff>52003</xdr:rowOff>
    </xdr:from>
    <xdr:to>
      <xdr:col>7</xdr:col>
      <xdr:colOff>315635</xdr:colOff>
      <xdr:row>50</xdr:row>
      <xdr:rowOff>25738</xdr:rowOff>
    </xdr:to>
    <mc:AlternateContent xmlns:mc="http://schemas.openxmlformats.org/markup-compatibility/2006" xmlns:a14="http://schemas.microsoft.com/office/drawing/2010/main">
      <mc:Choice Requires="a14">
        <xdr:graphicFrame macro="">
          <xdr:nvGraphicFramePr>
            <xdr:cNvPr id="64" name="Segment">
              <a:extLst>
                <a:ext uri="{FF2B5EF4-FFF2-40B4-BE49-F238E27FC236}">
                  <a16:creationId xmlns:a16="http://schemas.microsoft.com/office/drawing/2014/main" id="{FB9AC9E4-6098-9F61-8CCE-47D449D00FD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44998" y="5957503"/>
              <a:ext cx="3961637" cy="35932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600694</xdr:colOff>
      <xdr:row>0</xdr:row>
      <xdr:rowOff>15538</xdr:rowOff>
    </xdr:from>
    <xdr:to>
      <xdr:col>12</xdr:col>
      <xdr:colOff>243557</xdr:colOff>
      <xdr:row>16</xdr:row>
      <xdr:rowOff>0</xdr:rowOff>
    </xdr:to>
    <xdr:pic>
      <xdr:nvPicPr>
        <xdr:cNvPr id="13" name="Graphic 12" descr="Target Audience with solid fill">
          <a:extLst>
            <a:ext uri="{FF2B5EF4-FFF2-40B4-BE49-F238E27FC236}">
              <a16:creationId xmlns:a16="http://schemas.microsoft.com/office/drawing/2014/main" id="{266097DF-2C61-875A-2AD2-7231E0C09DE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811747" y="15538"/>
          <a:ext cx="2650757" cy="3192883"/>
        </a:xfrm>
        <a:prstGeom prst="rect">
          <a:avLst/>
        </a:prstGeom>
        <a:effectLst>
          <a:glow rad="228600">
            <a:schemeClr val="accent1">
              <a:satMod val="175000"/>
              <a:alpha val="40000"/>
            </a:schemeClr>
          </a:glow>
          <a:outerShdw blurRad="63500" sx="102000" sy="102000" algn="ctr" rotWithShape="0">
            <a:prstClr val="black">
              <a:alpha val="40000"/>
            </a:prstClr>
          </a:outerShdw>
        </a:effectLst>
      </xdr:spPr>
    </xdr:pic>
    <xdr:clientData/>
  </xdr:twoCellAnchor>
  <xdr:twoCellAnchor>
    <xdr:from>
      <xdr:col>0</xdr:col>
      <xdr:colOff>511528</xdr:colOff>
      <xdr:row>10</xdr:row>
      <xdr:rowOff>75201</xdr:rowOff>
    </xdr:from>
    <xdr:to>
      <xdr:col>7</xdr:col>
      <xdr:colOff>375988</xdr:colOff>
      <xdr:row>19</xdr:row>
      <xdr:rowOff>175461</xdr:rowOff>
    </xdr:to>
    <xdr:grpSp>
      <xdr:nvGrpSpPr>
        <xdr:cNvPr id="21" name="Group 20">
          <a:extLst>
            <a:ext uri="{FF2B5EF4-FFF2-40B4-BE49-F238E27FC236}">
              <a16:creationId xmlns:a16="http://schemas.microsoft.com/office/drawing/2014/main" id="{F615C7EA-0EC0-1FA8-63EE-22DB2B30FB22}"/>
            </a:ext>
          </a:extLst>
        </xdr:cNvPr>
        <xdr:cNvGrpSpPr/>
      </xdr:nvGrpSpPr>
      <xdr:grpSpPr>
        <a:xfrm>
          <a:off x="511528" y="1980201"/>
          <a:ext cx="4055460" cy="1814760"/>
          <a:chOff x="511528" y="1942848"/>
          <a:chExt cx="4178725" cy="1781142"/>
        </a:xfrm>
      </xdr:grpSpPr>
      <xdr:pic>
        <xdr:nvPicPr>
          <xdr:cNvPr id="89" name="Graphic 88" descr="Research with solid fill">
            <a:extLst>
              <a:ext uri="{FF2B5EF4-FFF2-40B4-BE49-F238E27FC236}">
                <a16:creationId xmlns:a16="http://schemas.microsoft.com/office/drawing/2014/main" id="{08E7F6BA-094C-04E7-D981-488298EE117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42477" y="2926802"/>
            <a:ext cx="737662" cy="696925"/>
          </a:xfrm>
          <a:prstGeom prst="rect">
            <a:avLst/>
          </a:prstGeom>
        </xdr:spPr>
      </xdr:pic>
      <xdr:grpSp>
        <xdr:nvGrpSpPr>
          <xdr:cNvPr id="20" name="Group 19">
            <a:extLst>
              <a:ext uri="{FF2B5EF4-FFF2-40B4-BE49-F238E27FC236}">
                <a16:creationId xmlns:a16="http://schemas.microsoft.com/office/drawing/2014/main" id="{56568447-2228-EA7F-3F24-FF127A285CBC}"/>
              </a:ext>
            </a:extLst>
          </xdr:cNvPr>
          <xdr:cNvGrpSpPr/>
        </xdr:nvGrpSpPr>
        <xdr:grpSpPr>
          <a:xfrm>
            <a:off x="511528" y="1942848"/>
            <a:ext cx="4178725" cy="1781142"/>
            <a:chOff x="511528" y="1942848"/>
            <a:chExt cx="4178725" cy="1781142"/>
          </a:xfrm>
        </xdr:grpSpPr>
        <xdr:sp macro="" textlink="">
          <xdr:nvSpPr>
            <xdr:cNvPr id="6" name="Rectangle: Rounded Corners 5">
              <a:extLst>
                <a:ext uri="{FF2B5EF4-FFF2-40B4-BE49-F238E27FC236}">
                  <a16:creationId xmlns:a16="http://schemas.microsoft.com/office/drawing/2014/main" id="{9ECD89E2-8114-888E-AEE7-166B31A58E9F}"/>
                </a:ext>
              </a:extLst>
            </xdr:cNvPr>
            <xdr:cNvSpPr/>
          </xdr:nvSpPr>
          <xdr:spPr>
            <a:xfrm>
              <a:off x="511528" y="1973481"/>
              <a:ext cx="4120237" cy="916185"/>
            </a:xfrm>
            <a:prstGeom prst="roundRect">
              <a:avLst/>
            </a:prstGeom>
            <a:gradFill>
              <a:gsLst>
                <a:gs pos="18000">
                  <a:srgbClr val="5EE09C"/>
                </a:gs>
                <a:gs pos="70000">
                  <a:srgbClr val="00AA95"/>
                </a:gs>
                <a:gs pos="100000">
                  <a:srgbClr val="16C88C"/>
                </a:gs>
                <a:gs pos="0">
                  <a:srgbClr val="1AFFD5"/>
                </a:gs>
              </a:gsLst>
              <a:lin ang="5400000" scaled="1"/>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TextBox 7">
              <a:hlinkClick xmlns:r="http://schemas.openxmlformats.org/officeDocument/2006/relationships" r:id="rId15"/>
              <a:extLst>
                <a:ext uri="{FF2B5EF4-FFF2-40B4-BE49-F238E27FC236}">
                  <a16:creationId xmlns:a16="http://schemas.microsoft.com/office/drawing/2014/main" id="{A8CE2946-72E4-ADAA-8482-107268E7205F}"/>
                </a:ext>
              </a:extLst>
            </xdr:cNvPr>
            <xdr:cNvSpPr txBox="1"/>
          </xdr:nvSpPr>
          <xdr:spPr>
            <a:xfrm>
              <a:off x="1514872" y="2026397"/>
              <a:ext cx="3060863" cy="845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400">
                  <a:solidFill>
                    <a:schemeClr val="bg1"/>
                  </a:solidFill>
                </a:rPr>
                <a:t>Dashboard</a:t>
              </a:r>
            </a:p>
          </xdr:txBody>
        </xdr:sp>
        <xdr:pic>
          <xdr:nvPicPr>
            <xdr:cNvPr id="10" name="Graphic 9" descr="Gauge with solid fill">
              <a:extLst>
                <a:ext uri="{FF2B5EF4-FFF2-40B4-BE49-F238E27FC236}">
                  <a16:creationId xmlns:a16="http://schemas.microsoft.com/office/drawing/2014/main" id="{DF085611-F58E-E5A1-29A2-88074724A5BA}"/>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01563" y="1942848"/>
              <a:ext cx="639702" cy="847319"/>
            </a:xfrm>
            <a:prstGeom prst="rect">
              <a:avLst/>
            </a:prstGeom>
          </xdr:spPr>
        </xdr:pic>
        <xdr:sp macro="" textlink="">
          <xdr:nvSpPr>
            <xdr:cNvPr id="11" name="TextBox 10">
              <a:hlinkClick xmlns:r="http://schemas.openxmlformats.org/officeDocument/2006/relationships" r:id="rId18"/>
              <a:extLst>
                <a:ext uri="{FF2B5EF4-FFF2-40B4-BE49-F238E27FC236}">
                  <a16:creationId xmlns:a16="http://schemas.microsoft.com/office/drawing/2014/main" id="{8AE9198E-C956-7CB0-EC3F-723968BCE9BF}"/>
                </a:ext>
              </a:extLst>
            </xdr:cNvPr>
            <xdr:cNvSpPr txBox="1"/>
          </xdr:nvSpPr>
          <xdr:spPr>
            <a:xfrm>
              <a:off x="1192838" y="2951866"/>
              <a:ext cx="3497415" cy="772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3200" b="0">
                  <a:solidFill>
                    <a:schemeClr val="bg1"/>
                  </a:solidFill>
                </a:rPr>
                <a:t>Segment Summary</a:t>
              </a:r>
            </a:p>
          </xdr:txBody>
        </xdr:sp>
        <xdr:sp macro="" textlink="">
          <xdr:nvSpPr>
            <xdr:cNvPr id="19" name="Rectangle: Rounded Corners 18">
              <a:extLst>
                <a:ext uri="{FF2B5EF4-FFF2-40B4-BE49-F238E27FC236}">
                  <a16:creationId xmlns:a16="http://schemas.microsoft.com/office/drawing/2014/main" id="{171F29E4-59EA-B813-CDE9-1AC6DD899019}"/>
                </a:ext>
              </a:extLst>
            </xdr:cNvPr>
            <xdr:cNvSpPr/>
          </xdr:nvSpPr>
          <xdr:spPr>
            <a:xfrm>
              <a:off x="522941" y="2770671"/>
              <a:ext cx="4108824" cy="916184"/>
            </a:xfrm>
            <a:prstGeom prst="roundRect">
              <a:avLst/>
            </a:prstGeom>
            <a:no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582666</xdr:colOff>
      <xdr:row>23</xdr:row>
      <xdr:rowOff>103741</xdr:rowOff>
    </xdr:from>
    <xdr:to>
      <xdr:col>32</xdr:col>
      <xdr:colOff>340180</xdr:colOff>
      <xdr:row>90</xdr:row>
      <xdr:rowOff>163693</xdr:rowOff>
    </xdr:to>
    <xdr:sp macro="" textlink="">
      <xdr:nvSpPr>
        <xdr:cNvPr id="5" name="Rectangle: Rounded Corners 4">
          <a:extLst>
            <a:ext uri="{FF2B5EF4-FFF2-40B4-BE49-F238E27FC236}">
              <a16:creationId xmlns:a16="http://schemas.microsoft.com/office/drawing/2014/main" id="{E6B62CF7-6B80-E747-AB04-4375C5A43BB6}"/>
            </a:ext>
          </a:extLst>
        </xdr:cNvPr>
        <xdr:cNvSpPr/>
      </xdr:nvSpPr>
      <xdr:spPr>
        <a:xfrm>
          <a:off x="1739273" y="4276598"/>
          <a:ext cx="25951264" cy="12215666"/>
        </a:xfrm>
        <a:prstGeom prst="roundRect">
          <a:avLst/>
        </a:prstGeom>
        <a:noFill/>
        <a:ln>
          <a:noFill/>
        </a:ln>
        <a:effectLst>
          <a:outerShdw blurRad="1270000" sx="102000" sy="102000" algn="ctr" rotWithShape="0">
            <a:prstClr val="black">
              <a:alpha val="40000"/>
            </a:prstClr>
          </a:outerShdw>
        </a:effectLst>
        <a:scene3d>
          <a:camera prst="orthographicFront"/>
          <a:lightRig rig="threePt" dir="t"/>
        </a:scene3d>
        <a:sp3d>
          <a:bevelT w="36195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noFill/>
          </a:endParaRPr>
        </a:p>
      </xdr:txBody>
    </xdr:sp>
    <xdr:clientData/>
  </xdr:twoCellAnchor>
  <xdr:twoCellAnchor>
    <xdr:from>
      <xdr:col>0</xdr:col>
      <xdr:colOff>141862</xdr:colOff>
      <xdr:row>0</xdr:row>
      <xdr:rowOff>96415</xdr:rowOff>
    </xdr:from>
    <xdr:to>
      <xdr:col>3</xdr:col>
      <xdr:colOff>815093</xdr:colOff>
      <xdr:row>18</xdr:row>
      <xdr:rowOff>73269</xdr:rowOff>
    </xdr:to>
    <xdr:grpSp>
      <xdr:nvGrpSpPr>
        <xdr:cNvPr id="26" name="Group 25">
          <a:extLst>
            <a:ext uri="{FF2B5EF4-FFF2-40B4-BE49-F238E27FC236}">
              <a16:creationId xmlns:a16="http://schemas.microsoft.com/office/drawing/2014/main" id="{2C255B8B-8EDB-9B07-29EE-6E15FD7AFBC9}"/>
            </a:ext>
          </a:extLst>
        </xdr:cNvPr>
        <xdr:cNvGrpSpPr/>
      </xdr:nvGrpSpPr>
      <xdr:grpSpPr>
        <a:xfrm>
          <a:off x="141862" y="96415"/>
          <a:ext cx="4098568" cy="6021566"/>
          <a:chOff x="1" y="4055722"/>
          <a:chExt cx="4470122" cy="7520856"/>
        </a:xfrm>
      </xdr:grpSpPr>
      <xdr:sp macro="" textlink="">
        <xdr:nvSpPr>
          <xdr:cNvPr id="6" name="Rectangle: Rounded Corners 5">
            <a:extLst>
              <a:ext uri="{FF2B5EF4-FFF2-40B4-BE49-F238E27FC236}">
                <a16:creationId xmlns:a16="http://schemas.microsoft.com/office/drawing/2014/main" id="{88834EEE-440C-228A-AE83-B41C0BA4AE54}"/>
              </a:ext>
            </a:extLst>
          </xdr:cNvPr>
          <xdr:cNvSpPr/>
        </xdr:nvSpPr>
        <xdr:spPr>
          <a:xfrm>
            <a:off x="1" y="4055722"/>
            <a:ext cx="4470122" cy="7520856"/>
          </a:xfrm>
          <a:prstGeom prst="roundRect">
            <a:avLst>
              <a:gd name="adj" fmla="val 21418"/>
            </a:avLst>
          </a:prstGeom>
          <a:gradFill>
            <a:gsLst>
              <a:gs pos="51000">
                <a:srgbClr val="07274E"/>
              </a:gs>
              <a:gs pos="0">
                <a:srgbClr val="015253"/>
              </a:gs>
            </a:gsLst>
            <a:lin ang="27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noFill/>
            </a:endParaRPr>
          </a:p>
        </xdr:txBody>
      </xdr:sp>
      <xdr:sp macro="" textlink="">
        <xdr:nvSpPr>
          <xdr:cNvPr id="7" name="TextBox 6">
            <a:extLst>
              <a:ext uri="{FF2B5EF4-FFF2-40B4-BE49-F238E27FC236}">
                <a16:creationId xmlns:a16="http://schemas.microsoft.com/office/drawing/2014/main" id="{62F7EFED-2B8A-40D7-9C4C-FE3E20433276}"/>
              </a:ext>
            </a:extLst>
          </xdr:cNvPr>
          <xdr:cNvSpPr txBox="1"/>
        </xdr:nvSpPr>
        <xdr:spPr>
          <a:xfrm>
            <a:off x="1400263" y="4467924"/>
            <a:ext cx="2631370" cy="1654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RFM</a:t>
            </a:r>
            <a:r>
              <a:rPr lang="en-US" sz="28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Analysis + Customer Segmentation</a:t>
            </a:r>
            <a:endParaRPr lang="en-US" sz="2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grpSp>
        <xdr:nvGrpSpPr>
          <xdr:cNvPr id="8" name="Group 7">
            <a:extLst>
              <a:ext uri="{FF2B5EF4-FFF2-40B4-BE49-F238E27FC236}">
                <a16:creationId xmlns:a16="http://schemas.microsoft.com/office/drawing/2014/main" id="{A527D61F-2C08-4365-BE0E-93A2A057FA61}"/>
              </a:ext>
            </a:extLst>
          </xdr:cNvPr>
          <xdr:cNvGrpSpPr/>
        </xdr:nvGrpSpPr>
        <xdr:grpSpPr>
          <a:xfrm>
            <a:off x="209828" y="4594773"/>
            <a:ext cx="1060055" cy="1219226"/>
            <a:chOff x="1885778" y="2719534"/>
            <a:chExt cx="1229574" cy="1251726"/>
          </a:xfrm>
        </xdr:grpSpPr>
        <xdr:pic>
          <xdr:nvPicPr>
            <xdr:cNvPr id="9" name="Graphic 8" descr="Gears with solid fill">
              <a:extLst>
                <a:ext uri="{FF2B5EF4-FFF2-40B4-BE49-F238E27FC236}">
                  <a16:creationId xmlns:a16="http://schemas.microsoft.com/office/drawing/2014/main" id="{9F5F4443-3FB8-8921-5E31-50633508C0D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00952" y="3056860"/>
              <a:ext cx="914400" cy="914400"/>
            </a:xfrm>
            <a:prstGeom prst="rect">
              <a:avLst/>
            </a:prstGeom>
          </xdr:spPr>
        </xdr:pic>
        <xdr:pic>
          <xdr:nvPicPr>
            <xdr:cNvPr id="10" name="Graphic 9" descr="Checklist with solid fill">
              <a:extLst>
                <a:ext uri="{FF2B5EF4-FFF2-40B4-BE49-F238E27FC236}">
                  <a16:creationId xmlns:a16="http://schemas.microsoft.com/office/drawing/2014/main" id="{C27CFF6E-46F4-DC2E-4687-82B461BB382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85778" y="2719534"/>
              <a:ext cx="914400" cy="914400"/>
            </a:xfrm>
            <a:prstGeom prst="rect">
              <a:avLst/>
            </a:prstGeom>
          </xdr:spPr>
        </xdr:pic>
      </xdr:grpSp>
      <xdr:grpSp>
        <xdr:nvGrpSpPr>
          <xdr:cNvPr id="14" name="Group 13">
            <a:extLst>
              <a:ext uri="{FF2B5EF4-FFF2-40B4-BE49-F238E27FC236}">
                <a16:creationId xmlns:a16="http://schemas.microsoft.com/office/drawing/2014/main" id="{879D95A7-BB70-421F-9352-29269B668199}"/>
              </a:ext>
            </a:extLst>
          </xdr:cNvPr>
          <xdr:cNvGrpSpPr/>
        </xdr:nvGrpSpPr>
        <xdr:grpSpPr>
          <a:xfrm>
            <a:off x="103844" y="6334286"/>
            <a:ext cx="4107794" cy="1878396"/>
            <a:chOff x="522941" y="2349475"/>
            <a:chExt cx="4225936" cy="1868088"/>
          </a:xfrm>
        </xdr:grpSpPr>
        <xdr:grpSp>
          <xdr:nvGrpSpPr>
            <xdr:cNvPr id="16" name="Group 15">
              <a:extLst>
                <a:ext uri="{FF2B5EF4-FFF2-40B4-BE49-F238E27FC236}">
                  <a16:creationId xmlns:a16="http://schemas.microsoft.com/office/drawing/2014/main" id="{D1BEE84A-9659-392A-8880-FFA8C7CE4368}"/>
                </a:ext>
              </a:extLst>
            </xdr:cNvPr>
            <xdr:cNvGrpSpPr/>
          </xdr:nvGrpSpPr>
          <xdr:grpSpPr>
            <a:xfrm>
              <a:off x="522941" y="2349475"/>
              <a:ext cx="4225936" cy="1868088"/>
              <a:chOff x="522941" y="2349475"/>
              <a:chExt cx="4225936" cy="1868088"/>
            </a:xfrm>
          </xdr:grpSpPr>
          <xdr:sp macro="" textlink="">
            <xdr:nvSpPr>
              <xdr:cNvPr id="17" name="Rectangle: Rounded Corners 16">
                <a:extLst>
                  <a:ext uri="{FF2B5EF4-FFF2-40B4-BE49-F238E27FC236}">
                    <a16:creationId xmlns:a16="http://schemas.microsoft.com/office/drawing/2014/main" id="{87AC9E11-F18B-B622-1579-C4934A5AF408}"/>
                  </a:ext>
                </a:extLst>
              </xdr:cNvPr>
              <xdr:cNvSpPr/>
            </xdr:nvSpPr>
            <xdr:spPr>
              <a:xfrm>
                <a:off x="642402" y="3301378"/>
                <a:ext cx="4106475" cy="916185"/>
              </a:xfrm>
              <a:prstGeom prst="roundRect">
                <a:avLst/>
              </a:prstGeom>
              <a:gradFill>
                <a:gsLst>
                  <a:gs pos="18000">
                    <a:srgbClr val="5EE09C"/>
                  </a:gs>
                  <a:gs pos="70000">
                    <a:srgbClr val="00AA95"/>
                  </a:gs>
                  <a:gs pos="100000">
                    <a:srgbClr val="16C88C"/>
                  </a:gs>
                  <a:gs pos="0">
                    <a:srgbClr val="1AFFD5"/>
                  </a:gs>
                </a:gsLst>
                <a:lin ang="5400000" scaled="1"/>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TextBox 17">
                <a:hlinkClick xmlns:r="http://schemas.openxmlformats.org/officeDocument/2006/relationships" r:id="rId5"/>
                <a:extLst>
                  <a:ext uri="{FF2B5EF4-FFF2-40B4-BE49-F238E27FC236}">
                    <a16:creationId xmlns:a16="http://schemas.microsoft.com/office/drawing/2014/main" id="{46B09EBD-E93D-4C43-AB39-E83BF914A53D}"/>
                  </a:ext>
                </a:extLst>
              </xdr:cNvPr>
              <xdr:cNvSpPr txBox="1"/>
            </xdr:nvSpPr>
            <xdr:spPr>
              <a:xfrm>
                <a:off x="1487950" y="2385950"/>
                <a:ext cx="3060863" cy="845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400">
                    <a:solidFill>
                      <a:schemeClr val="bg1"/>
                    </a:solidFill>
                  </a:rPr>
                  <a:t>Dashboard</a:t>
                </a:r>
              </a:p>
            </xdr:txBody>
          </xdr:sp>
          <xdr:pic>
            <xdr:nvPicPr>
              <xdr:cNvPr id="19" name="Graphic 18" descr="Gauge with solid fill">
                <a:extLst>
                  <a:ext uri="{FF2B5EF4-FFF2-40B4-BE49-F238E27FC236}">
                    <a16:creationId xmlns:a16="http://schemas.microsoft.com/office/drawing/2014/main" id="{553E84B8-FF1D-B5D2-15FA-CD61357D11F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06126" y="2349475"/>
                <a:ext cx="639704" cy="847320"/>
              </a:xfrm>
              <a:prstGeom prst="rect">
                <a:avLst/>
              </a:prstGeom>
            </xdr:spPr>
          </xdr:pic>
          <xdr:sp macro="" textlink="">
            <xdr:nvSpPr>
              <xdr:cNvPr id="20" name="TextBox 19">
                <a:extLst>
                  <a:ext uri="{FF2B5EF4-FFF2-40B4-BE49-F238E27FC236}">
                    <a16:creationId xmlns:a16="http://schemas.microsoft.com/office/drawing/2014/main" id="{FB6F9532-9745-9F56-50E9-40217C8297B5}"/>
                  </a:ext>
                </a:extLst>
              </xdr:cNvPr>
              <xdr:cNvSpPr txBox="1"/>
            </xdr:nvSpPr>
            <xdr:spPr>
              <a:xfrm>
                <a:off x="1192838" y="3361105"/>
                <a:ext cx="3497415" cy="772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2800" b="0">
                    <a:solidFill>
                      <a:schemeClr val="bg1"/>
                    </a:solidFill>
                  </a:rPr>
                  <a:t>Segment Summary</a:t>
                </a:r>
              </a:p>
            </xdr:txBody>
          </xdr:sp>
          <xdr:sp macro="" textlink="">
            <xdr:nvSpPr>
              <xdr:cNvPr id="21" name="Rectangle: Rounded Corners 20">
                <a:extLst>
                  <a:ext uri="{FF2B5EF4-FFF2-40B4-BE49-F238E27FC236}">
                    <a16:creationId xmlns:a16="http://schemas.microsoft.com/office/drawing/2014/main" id="{C6194574-9511-D9D7-79FA-57FA81A40D50}"/>
                  </a:ext>
                </a:extLst>
              </xdr:cNvPr>
              <xdr:cNvSpPr/>
            </xdr:nvSpPr>
            <xdr:spPr>
              <a:xfrm>
                <a:off x="522941" y="2770671"/>
                <a:ext cx="4108824" cy="916184"/>
              </a:xfrm>
              <a:prstGeom prst="roundRect">
                <a:avLst/>
              </a:prstGeom>
              <a:no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pic>
          <xdr:nvPicPr>
            <xdr:cNvPr id="15" name="Graphic 14" descr="Research with solid fill">
              <a:extLst>
                <a:ext uri="{FF2B5EF4-FFF2-40B4-BE49-F238E27FC236}">
                  <a16:creationId xmlns:a16="http://schemas.microsoft.com/office/drawing/2014/main" id="{C992E84A-BF94-0376-8BD5-10171C11DBC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42477" y="3336041"/>
              <a:ext cx="737662" cy="696926"/>
            </a:xfrm>
            <a:prstGeom prst="rect">
              <a:avLst/>
            </a:prstGeom>
          </xdr:spPr>
        </xdr:pic>
      </xdr:grpSp>
    </xdr:grpSp>
    <xdr:clientData/>
  </xdr:twoCellAnchor>
  <xdr:twoCellAnchor>
    <xdr:from>
      <xdr:col>0</xdr:col>
      <xdr:colOff>123545</xdr:colOff>
      <xdr:row>0</xdr:row>
      <xdr:rowOff>41463</xdr:rowOff>
    </xdr:from>
    <xdr:to>
      <xdr:col>3</xdr:col>
      <xdr:colOff>751009</xdr:colOff>
      <xdr:row>16</xdr:row>
      <xdr:rowOff>36635</xdr:rowOff>
    </xdr:to>
    <xdr:grpSp>
      <xdr:nvGrpSpPr>
        <xdr:cNvPr id="4" name="Group 3">
          <a:extLst>
            <a:ext uri="{FF2B5EF4-FFF2-40B4-BE49-F238E27FC236}">
              <a16:creationId xmlns:a16="http://schemas.microsoft.com/office/drawing/2014/main" id="{5FBEDFD4-25AB-EC7B-9D7A-7D29DF8DAB34}"/>
            </a:ext>
          </a:extLst>
        </xdr:cNvPr>
        <xdr:cNvGrpSpPr/>
      </xdr:nvGrpSpPr>
      <xdr:grpSpPr>
        <a:xfrm>
          <a:off x="123545" y="41463"/>
          <a:ext cx="4052801" cy="5673537"/>
          <a:chOff x="1" y="4055722"/>
          <a:chExt cx="4470122" cy="7520856"/>
        </a:xfrm>
      </xdr:grpSpPr>
      <xdr:sp macro="" textlink="">
        <xdr:nvSpPr>
          <xdr:cNvPr id="13" name="Rectangle: Rounded Corners 12">
            <a:extLst>
              <a:ext uri="{FF2B5EF4-FFF2-40B4-BE49-F238E27FC236}">
                <a16:creationId xmlns:a16="http://schemas.microsoft.com/office/drawing/2014/main" id="{D29FDFC0-9533-40C8-3EFC-27F309C4DAD8}"/>
              </a:ext>
            </a:extLst>
          </xdr:cNvPr>
          <xdr:cNvSpPr/>
        </xdr:nvSpPr>
        <xdr:spPr>
          <a:xfrm>
            <a:off x="1" y="4055722"/>
            <a:ext cx="4470122" cy="7520856"/>
          </a:xfrm>
          <a:prstGeom prst="roundRect">
            <a:avLst>
              <a:gd name="adj" fmla="val 21418"/>
            </a:avLst>
          </a:prstGeom>
          <a:gradFill>
            <a:gsLst>
              <a:gs pos="51000">
                <a:srgbClr val="07274E"/>
              </a:gs>
              <a:gs pos="0">
                <a:srgbClr val="015253"/>
              </a:gs>
            </a:gsLst>
            <a:lin ang="27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noFill/>
            </a:endParaRPr>
          </a:p>
        </xdr:txBody>
      </xdr:sp>
      <xdr:sp macro="" textlink="">
        <xdr:nvSpPr>
          <xdr:cNvPr id="22" name="TextBox 21">
            <a:extLst>
              <a:ext uri="{FF2B5EF4-FFF2-40B4-BE49-F238E27FC236}">
                <a16:creationId xmlns:a16="http://schemas.microsoft.com/office/drawing/2014/main" id="{21D8D90A-81C1-845C-41C8-5B37230B0218}"/>
              </a:ext>
            </a:extLst>
          </xdr:cNvPr>
          <xdr:cNvSpPr txBox="1"/>
        </xdr:nvSpPr>
        <xdr:spPr>
          <a:xfrm>
            <a:off x="1400264" y="4467923"/>
            <a:ext cx="2645587" cy="2009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RFM</a:t>
            </a:r>
            <a:r>
              <a:rPr lang="en-US" sz="28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Analysis + Customer Segmentation</a:t>
            </a:r>
            <a:endParaRPr lang="en-US" sz="2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grpSp>
        <xdr:nvGrpSpPr>
          <xdr:cNvPr id="23" name="Group 22">
            <a:extLst>
              <a:ext uri="{FF2B5EF4-FFF2-40B4-BE49-F238E27FC236}">
                <a16:creationId xmlns:a16="http://schemas.microsoft.com/office/drawing/2014/main" id="{6219D169-33AF-A3B2-F70E-0329CE5C2388}"/>
              </a:ext>
            </a:extLst>
          </xdr:cNvPr>
          <xdr:cNvGrpSpPr/>
        </xdr:nvGrpSpPr>
        <xdr:grpSpPr>
          <a:xfrm>
            <a:off x="209828" y="4594773"/>
            <a:ext cx="1060055" cy="1219226"/>
            <a:chOff x="1885778" y="2719534"/>
            <a:chExt cx="1229574" cy="1251726"/>
          </a:xfrm>
        </xdr:grpSpPr>
        <xdr:pic>
          <xdr:nvPicPr>
            <xdr:cNvPr id="33" name="Graphic 32" descr="Gears with solid fill">
              <a:extLst>
                <a:ext uri="{FF2B5EF4-FFF2-40B4-BE49-F238E27FC236}">
                  <a16:creationId xmlns:a16="http://schemas.microsoft.com/office/drawing/2014/main" id="{7BCF9905-50F6-D79C-99EE-17B0C37723B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00952" y="3056860"/>
              <a:ext cx="914400" cy="914400"/>
            </a:xfrm>
            <a:prstGeom prst="rect">
              <a:avLst/>
            </a:prstGeom>
          </xdr:spPr>
        </xdr:pic>
        <xdr:pic>
          <xdr:nvPicPr>
            <xdr:cNvPr id="34" name="Graphic 33" descr="Checklist with solid fill">
              <a:extLst>
                <a:ext uri="{FF2B5EF4-FFF2-40B4-BE49-F238E27FC236}">
                  <a16:creationId xmlns:a16="http://schemas.microsoft.com/office/drawing/2014/main" id="{2B0197B6-7DEF-5B3C-465A-B52C0C9FA01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85778" y="2719534"/>
              <a:ext cx="914400" cy="914400"/>
            </a:xfrm>
            <a:prstGeom prst="rect">
              <a:avLst/>
            </a:prstGeom>
          </xdr:spPr>
        </xdr:pic>
      </xdr:grpSp>
      <xdr:grpSp>
        <xdr:nvGrpSpPr>
          <xdr:cNvPr id="24" name="Group 23">
            <a:extLst>
              <a:ext uri="{FF2B5EF4-FFF2-40B4-BE49-F238E27FC236}">
                <a16:creationId xmlns:a16="http://schemas.microsoft.com/office/drawing/2014/main" id="{12B5EC3C-B832-0E33-A6EF-7D3E5FEE87EA}"/>
              </a:ext>
            </a:extLst>
          </xdr:cNvPr>
          <xdr:cNvGrpSpPr/>
        </xdr:nvGrpSpPr>
        <xdr:grpSpPr>
          <a:xfrm>
            <a:off x="103844" y="6334292"/>
            <a:ext cx="4107794" cy="2175813"/>
            <a:chOff x="522941" y="2349475"/>
            <a:chExt cx="4225936" cy="2163867"/>
          </a:xfrm>
        </xdr:grpSpPr>
        <xdr:grpSp>
          <xdr:nvGrpSpPr>
            <xdr:cNvPr id="25" name="Group 24">
              <a:extLst>
                <a:ext uri="{FF2B5EF4-FFF2-40B4-BE49-F238E27FC236}">
                  <a16:creationId xmlns:a16="http://schemas.microsoft.com/office/drawing/2014/main" id="{A57C8372-F330-56E0-971B-1C2633CC10EB}"/>
                </a:ext>
              </a:extLst>
            </xdr:cNvPr>
            <xdr:cNvGrpSpPr/>
          </xdr:nvGrpSpPr>
          <xdr:grpSpPr>
            <a:xfrm>
              <a:off x="522941" y="2349475"/>
              <a:ext cx="4225936" cy="2163867"/>
              <a:chOff x="522941" y="2349475"/>
              <a:chExt cx="4225936" cy="2163867"/>
            </a:xfrm>
          </xdr:grpSpPr>
          <xdr:sp macro="" textlink="">
            <xdr:nvSpPr>
              <xdr:cNvPr id="28" name="Rectangle: Rounded Corners 27">
                <a:extLst>
                  <a:ext uri="{FF2B5EF4-FFF2-40B4-BE49-F238E27FC236}">
                    <a16:creationId xmlns:a16="http://schemas.microsoft.com/office/drawing/2014/main" id="{A5B88FE3-EEF6-DE0A-916B-AA75C6C23E59}"/>
                  </a:ext>
                </a:extLst>
              </xdr:cNvPr>
              <xdr:cNvSpPr/>
            </xdr:nvSpPr>
            <xdr:spPr>
              <a:xfrm>
                <a:off x="642402" y="3597157"/>
                <a:ext cx="4106475" cy="916185"/>
              </a:xfrm>
              <a:prstGeom prst="roundRect">
                <a:avLst/>
              </a:prstGeom>
              <a:gradFill>
                <a:gsLst>
                  <a:gs pos="18000">
                    <a:srgbClr val="5EE09C"/>
                  </a:gs>
                  <a:gs pos="70000">
                    <a:srgbClr val="00AA95"/>
                  </a:gs>
                  <a:gs pos="100000">
                    <a:srgbClr val="16C88C"/>
                  </a:gs>
                  <a:gs pos="0">
                    <a:srgbClr val="1AFFD5"/>
                  </a:gs>
                </a:gsLst>
                <a:lin ang="5400000" scaled="1"/>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TextBox 28">
                <a:hlinkClick xmlns:r="http://schemas.openxmlformats.org/officeDocument/2006/relationships" r:id="rId5"/>
                <a:extLst>
                  <a:ext uri="{FF2B5EF4-FFF2-40B4-BE49-F238E27FC236}">
                    <a16:creationId xmlns:a16="http://schemas.microsoft.com/office/drawing/2014/main" id="{DE51EBF7-4BDE-E5C8-DD31-46E363EAB7FB}"/>
                  </a:ext>
                </a:extLst>
              </xdr:cNvPr>
              <xdr:cNvSpPr txBox="1"/>
            </xdr:nvSpPr>
            <xdr:spPr>
              <a:xfrm>
                <a:off x="1487950" y="2385950"/>
                <a:ext cx="3060863" cy="845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400">
                    <a:solidFill>
                      <a:schemeClr val="bg1"/>
                    </a:solidFill>
                  </a:rPr>
                  <a:t>Dashboard</a:t>
                </a:r>
              </a:p>
            </xdr:txBody>
          </xdr:sp>
          <xdr:pic>
            <xdr:nvPicPr>
              <xdr:cNvPr id="30" name="Graphic 29" descr="Gauge with solid fill">
                <a:extLst>
                  <a:ext uri="{FF2B5EF4-FFF2-40B4-BE49-F238E27FC236}">
                    <a16:creationId xmlns:a16="http://schemas.microsoft.com/office/drawing/2014/main" id="{7B410031-2B89-47AB-4E64-A9700665D71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06126" y="2349475"/>
                <a:ext cx="639704" cy="847320"/>
              </a:xfrm>
              <a:prstGeom prst="rect">
                <a:avLst/>
              </a:prstGeom>
            </xdr:spPr>
          </xdr:pic>
          <xdr:sp macro="" textlink="">
            <xdr:nvSpPr>
              <xdr:cNvPr id="31" name="TextBox 30">
                <a:extLst>
                  <a:ext uri="{FF2B5EF4-FFF2-40B4-BE49-F238E27FC236}">
                    <a16:creationId xmlns:a16="http://schemas.microsoft.com/office/drawing/2014/main" id="{BD2B9117-D777-04CE-449C-1127E4FF3EA8}"/>
                  </a:ext>
                </a:extLst>
              </xdr:cNvPr>
              <xdr:cNvSpPr txBox="1"/>
            </xdr:nvSpPr>
            <xdr:spPr>
              <a:xfrm>
                <a:off x="1192838" y="3634130"/>
                <a:ext cx="3497415" cy="772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2800" b="0">
                    <a:solidFill>
                      <a:schemeClr val="bg1"/>
                    </a:solidFill>
                  </a:rPr>
                  <a:t>Segment Summary</a:t>
                </a:r>
              </a:p>
            </xdr:txBody>
          </xdr:sp>
          <xdr:sp macro="" textlink="">
            <xdr:nvSpPr>
              <xdr:cNvPr id="32" name="Rectangle: Rounded Corners 31">
                <a:extLst>
                  <a:ext uri="{FF2B5EF4-FFF2-40B4-BE49-F238E27FC236}">
                    <a16:creationId xmlns:a16="http://schemas.microsoft.com/office/drawing/2014/main" id="{8CFCF4AE-3021-43DE-F460-BFC40835C879}"/>
                  </a:ext>
                </a:extLst>
              </xdr:cNvPr>
              <xdr:cNvSpPr/>
            </xdr:nvSpPr>
            <xdr:spPr>
              <a:xfrm>
                <a:off x="522941" y="2770671"/>
                <a:ext cx="4108824" cy="916184"/>
              </a:xfrm>
              <a:prstGeom prst="roundRect">
                <a:avLst/>
              </a:prstGeom>
              <a:no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pic>
          <xdr:nvPicPr>
            <xdr:cNvPr id="27" name="Graphic 26" descr="Research with solid fill">
              <a:extLst>
                <a:ext uri="{FF2B5EF4-FFF2-40B4-BE49-F238E27FC236}">
                  <a16:creationId xmlns:a16="http://schemas.microsoft.com/office/drawing/2014/main" id="{824D4DEE-9D96-26A0-7129-76425A5066C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42477" y="3631819"/>
              <a:ext cx="737662" cy="696926"/>
            </a:xfrm>
            <a:prstGeom prst="rect">
              <a:avLst/>
            </a:prstGeom>
          </xdr:spPr>
        </xdr:pic>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32.403749999998" createdVersion="8" refreshedVersion="8" minRefreshableVersion="3" recordCount="9" xr:uid="{6CDA5C70-3742-433B-9245-672BF7C2D0EA}">
  <cacheSource type="worksheet">
    <worksheetSource name="Segment_Summary"/>
  </cacheSource>
  <cacheFields count="7">
    <cacheField name="Segment" numFmtId="0">
      <sharedItems count="9">
        <s v="Champions"/>
        <s v="Loyal Customers"/>
        <s v="Potential Loyalists"/>
        <s v="About to Sleep"/>
        <s v="New Customers"/>
        <s v="Need Attention"/>
        <s v="Promising"/>
        <s v="At Risk"/>
        <s v="Lost"/>
      </sharedItems>
    </cacheField>
    <cacheField name="Customer Count " numFmtId="0">
      <sharedItems containsSemiMixedTypes="0" containsString="0" containsNumber="1" containsInteger="1" minValue="1" maxValue="207"/>
    </cacheField>
    <cacheField name="Total Revenue " numFmtId="1">
      <sharedItems containsSemiMixedTypes="0" containsString="0" containsNumber="1" minValue="46354.49" maxValue="37597811.969999999"/>
    </cacheField>
    <cacheField name="Avg Recency" numFmtId="2">
      <sharedItems containsSemiMixedTypes="0" containsString="0" containsNumber="1" minValue="5" maxValue="132.75"/>
    </cacheField>
    <cacheField name="Avg Frequency" numFmtId="2">
      <sharedItems containsSemiMixedTypes="0" containsString="0" containsNumber="1" minValue="7.8" maxValue="17.260000000000002"/>
    </cacheField>
    <cacheField name="Avg Pct" numFmtId="10">
      <sharedItems containsSemiMixedTypes="0" containsString="0" containsNumber="1" minValue="6.1055608347486629E-4" maxValue="0.49521789202356986"/>
    </cacheField>
    <cacheField name="Cumulative Pct" numFmtId="10">
      <sharedItems containsSemiMixedTypes="0" containsString="0" containsNumber="1" minValue="0.49521789202356986"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2.435995717591" createdVersion="5" refreshedVersion="8" minRefreshableVersion="3" recordCount="0" supportSubquery="1" supportAdvancedDrill="1" xr:uid="{EC4DD2DD-C0DD-4B05-9E66-F6A708F88467}">
  <cacheSource type="external" connectionId="6"/>
  <cacheFields count="7">
    <cacheField name="[Customers].[CustomerID].[CustomerID]" caption="CustomerID" numFmtId="0" hierarchy="8" level="1">
      <sharedItems containsSemiMixedTypes="0" containsString="0" containsNumber="1" containsInteger="1" minValue="10000" maxValue="10499" count="500">
        <n v="10000"/>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n v="10241"/>
        <n v="10242"/>
        <n v="10243"/>
        <n v="10244"/>
        <n v="10245"/>
        <n v="10246"/>
        <n v="10247"/>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n v="10346"/>
        <n v="10347"/>
        <n v="10348"/>
        <n v="10349"/>
        <n v="10350"/>
        <n v="10351"/>
        <n v="10352"/>
        <n v="10353"/>
        <n v="10354"/>
        <n v="10355"/>
        <n v="10356"/>
        <n v="10357"/>
        <n v="10358"/>
        <n v="10359"/>
        <n v="10360"/>
        <n v="10361"/>
        <n v="10362"/>
        <n v="10363"/>
        <n v="10364"/>
        <n v="10365"/>
        <n v="10366"/>
        <n v="10367"/>
        <n v="10368"/>
        <n v="10369"/>
        <n v="10370"/>
        <n v="10371"/>
        <n v="10372"/>
        <n v="10373"/>
        <n v="10374"/>
        <n v="10375"/>
        <n v="10376"/>
        <n v="10377"/>
        <n v="10378"/>
        <n v="10379"/>
        <n v="10380"/>
        <n v="10381"/>
        <n v="10382"/>
        <n v="10383"/>
        <n v="10384"/>
        <n v="10385"/>
        <n v="10386"/>
        <n v="10387"/>
        <n v="10388"/>
        <n v="10389"/>
        <n v="10390"/>
        <n v="10391"/>
        <n v="10392"/>
        <n v="10393"/>
        <n v="10394"/>
        <n v="10395"/>
        <n v="10396"/>
        <n v="10397"/>
        <n v="10398"/>
        <n v="10399"/>
        <n v="10400"/>
        <n v="10401"/>
        <n v="10402"/>
        <n v="10403"/>
        <n v="10404"/>
        <n v="10405"/>
        <n v="10406"/>
        <n v="10407"/>
        <n v="10408"/>
        <n v="10409"/>
        <n v="10410"/>
        <n v="10411"/>
        <n v="10412"/>
        <n v="10413"/>
        <n v="10414"/>
        <n v="10415"/>
        <n v="10416"/>
        <n v="10417"/>
        <n v="10418"/>
        <n v="10419"/>
        <n v="10420"/>
        <n v="10421"/>
        <n v="10422"/>
        <n v="10423"/>
        <n v="10424"/>
        <n v="10425"/>
        <n v="10426"/>
        <n v="10427"/>
        <n v="10428"/>
        <n v="10429"/>
        <n v="10430"/>
        <n v="10431"/>
        <n v="10432"/>
        <n v="10433"/>
        <n v="10434"/>
        <n v="10435"/>
        <n v="10436"/>
        <n v="10437"/>
        <n v="10438"/>
        <n v="10439"/>
        <n v="10440"/>
        <n v="10441"/>
        <n v="10442"/>
        <n v="10443"/>
        <n v="10444"/>
        <n v="10445"/>
        <n v="10446"/>
        <n v="10447"/>
        <n v="10448"/>
        <n v="10449"/>
        <n v="10450"/>
        <n v="10451"/>
        <n v="10452"/>
        <n v="10453"/>
        <n v="10454"/>
        <n v="10455"/>
        <n v="10456"/>
        <n v="10457"/>
        <n v="10458"/>
        <n v="10459"/>
        <n v="10460"/>
        <n v="10461"/>
        <n v="10462"/>
        <n v="10463"/>
        <n v="10464"/>
        <n v="10465"/>
        <n v="10466"/>
        <n v="10467"/>
        <n v="10468"/>
        <n v="10469"/>
        <n v="10470"/>
        <n v="10471"/>
        <n v="10472"/>
        <n v="10473"/>
        <n v="10474"/>
        <n v="10475"/>
        <n v="10476"/>
        <n v="10477"/>
        <n v="10478"/>
        <n v="10479"/>
        <n v="10480"/>
        <n v="10481"/>
        <n v="10482"/>
        <n v="10483"/>
        <n v="10484"/>
        <n v="10485"/>
        <n v="10486"/>
        <n v="10487"/>
        <n v="10488"/>
        <n v="10489"/>
        <n v="10490"/>
        <n v="10491"/>
        <n v="10492"/>
        <n v="10493"/>
        <n v="10494"/>
        <n v="10495"/>
        <n v="10496"/>
        <n v="10497"/>
        <n v="10498"/>
        <n v="10499"/>
      </sharedItems>
      <extLst>
        <ext xmlns:x15="http://schemas.microsoft.com/office/spreadsheetml/2010/11/main" uri="{4F2E5C28-24EA-4eb8-9CBF-B6C8F9C3D259}">
          <x15:cachedUniqueNames>
            <x15:cachedUniqueName index="0" name="[Customers].[CustomerID].&amp;[10000]"/>
            <x15:cachedUniqueName index="1" name="[Customers].[CustomerID].&amp;[10001]"/>
            <x15:cachedUniqueName index="2" name="[Customers].[CustomerID].&amp;[10002]"/>
            <x15:cachedUniqueName index="3" name="[Customers].[CustomerID].&amp;[10003]"/>
            <x15:cachedUniqueName index="4" name="[Customers].[CustomerID].&amp;[10004]"/>
            <x15:cachedUniqueName index="5" name="[Customers].[CustomerID].&amp;[10005]"/>
            <x15:cachedUniqueName index="6" name="[Customers].[CustomerID].&amp;[10006]"/>
            <x15:cachedUniqueName index="7" name="[Customers].[CustomerID].&amp;[10007]"/>
            <x15:cachedUniqueName index="8" name="[Customers].[CustomerID].&amp;[10008]"/>
            <x15:cachedUniqueName index="9" name="[Customers].[CustomerID].&amp;[10009]"/>
            <x15:cachedUniqueName index="10" name="[Customers].[CustomerID].&amp;[10010]"/>
            <x15:cachedUniqueName index="11" name="[Customers].[CustomerID].&amp;[10011]"/>
            <x15:cachedUniqueName index="12" name="[Customers].[CustomerID].&amp;[10012]"/>
            <x15:cachedUniqueName index="13" name="[Customers].[CustomerID].&amp;[10013]"/>
            <x15:cachedUniqueName index="14" name="[Customers].[CustomerID].&amp;[10014]"/>
            <x15:cachedUniqueName index="15" name="[Customers].[CustomerID].&amp;[10015]"/>
            <x15:cachedUniqueName index="16" name="[Customers].[CustomerID].&amp;[10016]"/>
            <x15:cachedUniqueName index="17" name="[Customers].[CustomerID].&amp;[10017]"/>
            <x15:cachedUniqueName index="18" name="[Customers].[CustomerID].&amp;[10018]"/>
            <x15:cachedUniqueName index="19" name="[Customers].[CustomerID].&amp;[10019]"/>
            <x15:cachedUniqueName index="20" name="[Customers].[CustomerID].&amp;[10020]"/>
            <x15:cachedUniqueName index="21" name="[Customers].[CustomerID].&amp;[10021]"/>
            <x15:cachedUniqueName index="22" name="[Customers].[CustomerID].&amp;[10022]"/>
            <x15:cachedUniqueName index="23" name="[Customers].[CustomerID].&amp;[10023]"/>
            <x15:cachedUniqueName index="24" name="[Customers].[CustomerID].&amp;[10024]"/>
            <x15:cachedUniqueName index="25" name="[Customers].[CustomerID].&amp;[10025]"/>
            <x15:cachedUniqueName index="26" name="[Customers].[CustomerID].&amp;[10026]"/>
            <x15:cachedUniqueName index="27" name="[Customers].[CustomerID].&amp;[10027]"/>
            <x15:cachedUniqueName index="28" name="[Customers].[CustomerID].&amp;[10028]"/>
            <x15:cachedUniqueName index="29" name="[Customers].[CustomerID].&amp;[10029]"/>
            <x15:cachedUniqueName index="30" name="[Customers].[CustomerID].&amp;[10030]"/>
            <x15:cachedUniqueName index="31" name="[Customers].[CustomerID].&amp;[10031]"/>
            <x15:cachedUniqueName index="32" name="[Customers].[CustomerID].&amp;[10032]"/>
            <x15:cachedUniqueName index="33" name="[Customers].[CustomerID].&amp;[10033]"/>
            <x15:cachedUniqueName index="34" name="[Customers].[CustomerID].&amp;[10034]"/>
            <x15:cachedUniqueName index="35" name="[Customers].[CustomerID].&amp;[10035]"/>
            <x15:cachedUniqueName index="36" name="[Customers].[CustomerID].&amp;[10036]"/>
            <x15:cachedUniqueName index="37" name="[Customers].[CustomerID].&amp;[10037]"/>
            <x15:cachedUniqueName index="38" name="[Customers].[CustomerID].&amp;[10038]"/>
            <x15:cachedUniqueName index="39" name="[Customers].[CustomerID].&amp;[10039]"/>
            <x15:cachedUniqueName index="40" name="[Customers].[CustomerID].&amp;[10040]"/>
            <x15:cachedUniqueName index="41" name="[Customers].[CustomerID].&amp;[10041]"/>
            <x15:cachedUniqueName index="42" name="[Customers].[CustomerID].&amp;[10042]"/>
            <x15:cachedUniqueName index="43" name="[Customers].[CustomerID].&amp;[10043]"/>
            <x15:cachedUniqueName index="44" name="[Customers].[CustomerID].&amp;[10044]"/>
            <x15:cachedUniqueName index="45" name="[Customers].[CustomerID].&amp;[10045]"/>
            <x15:cachedUniqueName index="46" name="[Customers].[CustomerID].&amp;[10046]"/>
            <x15:cachedUniqueName index="47" name="[Customers].[CustomerID].&amp;[10047]"/>
            <x15:cachedUniqueName index="48" name="[Customers].[CustomerID].&amp;[10048]"/>
            <x15:cachedUniqueName index="49" name="[Customers].[CustomerID].&amp;[10049]"/>
            <x15:cachedUniqueName index="50" name="[Customers].[CustomerID].&amp;[10050]"/>
            <x15:cachedUniqueName index="51" name="[Customers].[CustomerID].&amp;[10051]"/>
            <x15:cachedUniqueName index="52" name="[Customers].[CustomerID].&amp;[10052]"/>
            <x15:cachedUniqueName index="53" name="[Customers].[CustomerID].&amp;[10053]"/>
            <x15:cachedUniqueName index="54" name="[Customers].[CustomerID].&amp;[10054]"/>
            <x15:cachedUniqueName index="55" name="[Customers].[CustomerID].&amp;[10055]"/>
            <x15:cachedUniqueName index="56" name="[Customers].[CustomerID].&amp;[10056]"/>
            <x15:cachedUniqueName index="57" name="[Customers].[CustomerID].&amp;[10057]"/>
            <x15:cachedUniqueName index="58" name="[Customers].[CustomerID].&amp;[10058]"/>
            <x15:cachedUniqueName index="59" name="[Customers].[CustomerID].&amp;[10059]"/>
            <x15:cachedUniqueName index="60" name="[Customers].[CustomerID].&amp;[10060]"/>
            <x15:cachedUniqueName index="61" name="[Customers].[CustomerID].&amp;[10061]"/>
            <x15:cachedUniqueName index="62" name="[Customers].[CustomerID].&amp;[10062]"/>
            <x15:cachedUniqueName index="63" name="[Customers].[CustomerID].&amp;[10063]"/>
            <x15:cachedUniqueName index="64" name="[Customers].[CustomerID].&amp;[10064]"/>
            <x15:cachedUniqueName index="65" name="[Customers].[CustomerID].&amp;[10065]"/>
            <x15:cachedUniqueName index="66" name="[Customers].[CustomerID].&amp;[10066]"/>
            <x15:cachedUniqueName index="67" name="[Customers].[CustomerID].&amp;[10067]"/>
            <x15:cachedUniqueName index="68" name="[Customers].[CustomerID].&amp;[10068]"/>
            <x15:cachedUniqueName index="69" name="[Customers].[CustomerID].&amp;[10069]"/>
            <x15:cachedUniqueName index="70" name="[Customers].[CustomerID].&amp;[10070]"/>
            <x15:cachedUniqueName index="71" name="[Customers].[CustomerID].&amp;[10071]"/>
            <x15:cachedUniqueName index="72" name="[Customers].[CustomerID].&amp;[10072]"/>
            <x15:cachedUniqueName index="73" name="[Customers].[CustomerID].&amp;[10073]"/>
            <x15:cachedUniqueName index="74" name="[Customers].[CustomerID].&amp;[10074]"/>
            <x15:cachedUniqueName index="75" name="[Customers].[CustomerID].&amp;[10075]"/>
            <x15:cachedUniqueName index="76" name="[Customers].[CustomerID].&amp;[10076]"/>
            <x15:cachedUniqueName index="77" name="[Customers].[CustomerID].&amp;[10077]"/>
            <x15:cachedUniqueName index="78" name="[Customers].[CustomerID].&amp;[10078]"/>
            <x15:cachedUniqueName index="79" name="[Customers].[CustomerID].&amp;[10079]"/>
            <x15:cachedUniqueName index="80" name="[Customers].[CustomerID].&amp;[10080]"/>
            <x15:cachedUniqueName index="81" name="[Customers].[CustomerID].&amp;[10081]"/>
            <x15:cachedUniqueName index="82" name="[Customers].[CustomerID].&amp;[10082]"/>
            <x15:cachedUniqueName index="83" name="[Customers].[CustomerID].&amp;[10083]"/>
            <x15:cachedUniqueName index="84" name="[Customers].[CustomerID].&amp;[10084]"/>
            <x15:cachedUniqueName index="85" name="[Customers].[CustomerID].&amp;[10085]"/>
            <x15:cachedUniqueName index="86" name="[Customers].[CustomerID].&amp;[10086]"/>
            <x15:cachedUniqueName index="87" name="[Customers].[CustomerID].&amp;[10087]"/>
            <x15:cachedUniqueName index="88" name="[Customers].[CustomerID].&amp;[10088]"/>
            <x15:cachedUniqueName index="89" name="[Customers].[CustomerID].&amp;[10089]"/>
            <x15:cachedUniqueName index="90" name="[Customers].[CustomerID].&amp;[10090]"/>
            <x15:cachedUniqueName index="91" name="[Customers].[CustomerID].&amp;[10091]"/>
            <x15:cachedUniqueName index="92" name="[Customers].[CustomerID].&amp;[10092]"/>
            <x15:cachedUniqueName index="93" name="[Customers].[CustomerID].&amp;[10093]"/>
            <x15:cachedUniqueName index="94" name="[Customers].[CustomerID].&amp;[10094]"/>
            <x15:cachedUniqueName index="95" name="[Customers].[CustomerID].&amp;[10095]"/>
            <x15:cachedUniqueName index="96" name="[Customers].[CustomerID].&amp;[10096]"/>
            <x15:cachedUniqueName index="97" name="[Customers].[CustomerID].&amp;[10097]"/>
            <x15:cachedUniqueName index="98" name="[Customers].[CustomerID].&amp;[10098]"/>
            <x15:cachedUniqueName index="99" name="[Customers].[CustomerID].&amp;[10099]"/>
            <x15:cachedUniqueName index="100" name="[Customers].[CustomerID].&amp;[10100]"/>
            <x15:cachedUniqueName index="101" name="[Customers].[CustomerID].&amp;[10101]"/>
            <x15:cachedUniqueName index="102" name="[Customers].[CustomerID].&amp;[10102]"/>
            <x15:cachedUniqueName index="103" name="[Customers].[CustomerID].&amp;[10103]"/>
            <x15:cachedUniqueName index="104" name="[Customers].[CustomerID].&amp;[10104]"/>
            <x15:cachedUniqueName index="105" name="[Customers].[CustomerID].&amp;[10105]"/>
            <x15:cachedUniqueName index="106" name="[Customers].[CustomerID].&amp;[10106]"/>
            <x15:cachedUniqueName index="107" name="[Customers].[CustomerID].&amp;[10107]"/>
            <x15:cachedUniqueName index="108" name="[Customers].[CustomerID].&amp;[10108]"/>
            <x15:cachedUniqueName index="109" name="[Customers].[CustomerID].&amp;[10109]"/>
            <x15:cachedUniqueName index="110" name="[Customers].[CustomerID].&amp;[10110]"/>
            <x15:cachedUniqueName index="111" name="[Customers].[CustomerID].&amp;[10111]"/>
            <x15:cachedUniqueName index="112" name="[Customers].[CustomerID].&amp;[10112]"/>
            <x15:cachedUniqueName index="113" name="[Customers].[CustomerID].&amp;[10113]"/>
            <x15:cachedUniqueName index="114" name="[Customers].[CustomerID].&amp;[10114]"/>
            <x15:cachedUniqueName index="115" name="[Customers].[CustomerID].&amp;[10115]"/>
            <x15:cachedUniqueName index="116" name="[Customers].[CustomerID].&amp;[10116]"/>
            <x15:cachedUniqueName index="117" name="[Customers].[CustomerID].&amp;[10117]"/>
            <x15:cachedUniqueName index="118" name="[Customers].[CustomerID].&amp;[10118]"/>
            <x15:cachedUniqueName index="119" name="[Customers].[CustomerID].&amp;[10119]"/>
            <x15:cachedUniqueName index="120" name="[Customers].[CustomerID].&amp;[10120]"/>
            <x15:cachedUniqueName index="121" name="[Customers].[CustomerID].&amp;[10121]"/>
            <x15:cachedUniqueName index="122" name="[Customers].[CustomerID].&amp;[10122]"/>
            <x15:cachedUniqueName index="123" name="[Customers].[CustomerID].&amp;[10123]"/>
            <x15:cachedUniqueName index="124" name="[Customers].[CustomerID].&amp;[10124]"/>
            <x15:cachedUniqueName index="125" name="[Customers].[CustomerID].&amp;[10125]"/>
            <x15:cachedUniqueName index="126" name="[Customers].[CustomerID].&amp;[10126]"/>
            <x15:cachedUniqueName index="127" name="[Customers].[CustomerID].&amp;[10127]"/>
            <x15:cachedUniqueName index="128" name="[Customers].[CustomerID].&amp;[10128]"/>
            <x15:cachedUniqueName index="129" name="[Customers].[CustomerID].&amp;[10129]"/>
            <x15:cachedUniqueName index="130" name="[Customers].[CustomerID].&amp;[10130]"/>
            <x15:cachedUniqueName index="131" name="[Customers].[CustomerID].&amp;[10131]"/>
            <x15:cachedUniqueName index="132" name="[Customers].[CustomerID].&amp;[10132]"/>
            <x15:cachedUniqueName index="133" name="[Customers].[CustomerID].&amp;[10133]"/>
            <x15:cachedUniqueName index="134" name="[Customers].[CustomerID].&amp;[10134]"/>
            <x15:cachedUniqueName index="135" name="[Customers].[CustomerID].&amp;[10135]"/>
            <x15:cachedUniqueName index="136" name="[Customers].[CustomerID].&amp;[10136]"/>
            <x15:cachedUniqueName index="137" name="[Customers].[CustomerID].&amp;[10137]"/>
            <x15:cachedUniqueName index="138" name="[Customers].[CustomerID].&amp;[10138]"/>
            <x15:cachedUniqueName index="139" name="[Customers].[CustomerID].&amp;[10139]"/>
            <x15:cachedUniqueName index="140" name="[Customers].[CustomerID].&amp;[10140]"/>
            <x15:cachedUniqueName index="141" name="[Customers].[CustomerID].&amp;[10141]"/>
            <x15:cachedUniqueName index="142" name="[Customers].[CustomerID].&amp;[10142]"/>
            <x15:cachedUniqueName index="143" name="[Customers].[CustomerID].&amp;[10143]"/>
            <x15:cachedUniqueName index="144" name="[Customers].[CustomerID].&amp;[10144]"/>
            <x15:cachedUniqueName index="145" name="[Customers].[CustomerID].&amp;[10145]"/>
            <x15:cachedUniqueName index="146" name="[Customers].[CustomerID].&amp;[10146]"/>
            <x15:cachedUniqueName index="147" name="[Customers].[CustomerID].&amp;[10147]"/>
            <x15:cachedUniqueName index="148" name="[Customers].[CustomerID].&amp;[10148]"/>
            <x15:cachedUniqueName index="149" name="[Customers].[CustomerID].&amp;[10149]"/>
            <x15:cachedUniqueName index="150" name="[Customers].[CustomerID].&amp;[10150]"/>
            <x15:cachedUniqueName index="151" name="[Customers].[CustomerID].&amp;[10151]"/>
            <x15:cachedUniqueName index="152" name="[Customers].[CustomerID].&amp;[10152]"/>
            <x15:cachedUniqueName index="153" name="[Customers].[CustomerID].&amp;[10153]"/>
            <x15:cachedUniqueName index="154" name="[Customers].[CustomerID].&amp;[10154]"/>
            <x15:cachedUniqueName index="155" name="[Customers].[CustomerID].&amp;[10155]"/>
            <x15:cachedUniqueName index="156" name="[Customers].[CustomerID].&amp;[10156]"/>
            <x15:cachedUniqueName index="157" name="[Customers].[CustomerID].&amp;[10157]"/>
            <x15:cachedUniqueName index="158" name="[Customers].[CustomerID].&amp;[10158]"/>
            <x15:cachedUniqueName index="159" name="[Customers].[CustomerID].&amp;[10159]"/>
            <x15:cachedUniqueName index="160" name="[Customers].[CustomerID].&amp;[10160]"/>
            <x15:cachedUniqueName index="161" name="[Customers].[CustomerID].&amp;[10161]"/>
            <x15:cachedUniqueName index="162" name="[Customers].[CustomerID].&amp;[10162]"/>
            <x15:cachedUniqueName index="163" name="[Customers].[CustomerID].&amp;[10163]"/>
            <x15:cachedUniqueName index="164" name="[Customers].[CustomerID].&amp;[10164]"/>
            <x15:cachedUniqueName index="165" name="[Customers].[CustomerID].&amp;[10165]"/>
            <x15:cachedUniqueName index="166" name="[Customers].[CustomerID].&amp;[10166]"/>
            <x15:cachedUniqueName index="167" name="[Customers].[CustomerID].&amp;[10167]"/>
            <x15:cachedUniqueName index="168" name="[Customers].[CustomerID].&amp;[10168]"/>
            <x15:cachedUniqueName index="169" name="[Customers].[CustomerID].&amp;[10169]"/>
            <x15:cachedUniqueName index="170" name="[Customers].[CustomerID].&amp;[10170]"/>
            <x15:cachedUniqueName index="171" name="[Customers].[CustomerID].&amp;[10171]"/>
            <x15:cachedUniqueName index="172" name="[Customers].[CustomerID].&amp;[10172]"/>
            <x15:cachedUniqueName index="173" name="[Customers].[CustomerID].&amp;[10173]"/>
            <x15:cachedUniqueName index="174" name="[Customers].[CustomerID].&amp;[10174]"/>
            <x15:cachedUniqueName index="175" name="[Customers].[CustomerID].&amp;[10175]"/>
            <x15:cachedUniqueName index="176" name="[Customers].[CustomerID].&amp;[10176]"/>
            <x15:cachedUniqueName index="177" name="[Customers].[CustomerID].&amp;[10177]"/>
            <x15:cachedUniqueName index="178" name="[Customers].[CustomerID].&amp;[10178]"/>
            <x15:cachedUniqueName index="179" name="[Customers].[CustomerID].&amp;[10179]"/>
            <x15:cachedUniqueName index="180" name="[Customers].[CustomerID].&amp;[10180]"/>
            <x15:cachedUniqueName index="181" name="[Customers].[CustomerID].&amp;[10181]"/>
            <x15:cachedUniqueName index="182" name="[Customers].[CustomerID].&amp;[10182]"/>
            <x15:cachedUniqueName index="183" name="[Customers].[CustomerID].&amp;[10183]"/>
            <x15:cachedUniqueName index="184" name="[Customers].[CustomerID].&amp;[10184]"/>
            <x15:cachedUniqueName index="185" name="[Customers].[CustomerID].&amp;[10185]"/>
            <x15:cachedUniqueName index="186" name="[Customers].[CustomerID].&amp;[10186]"/>
            <x15:cachedUniqueName index="187" name="[Customers].[CustomerID].&amp;[10187]"/>
            <x15:cachedUniqueName index="188" name="[Customers].[CustomerID].&amp;[10188]"/>
            <x15:cachedUniqueName index="189" name="[Customers].[CustomerID].&amp;[10189]"/>
            <x15:cachedUniqueName index="190" name="[Customers].[CustomerID].&amp;[10190]"/>
            <x15:cachedUniqueName index="191" name="[Customers].[CustomerID].&amp;[10191]"/>
            <x15:cachedUniqueName index="192" name="[Customers].[CustomerID].&amp;[10192]"/>
            <x15:cachedUniqueName index="193" name="[Customers].[CustomerID].&amp;[10193]"/>
            <x15:cachedUniqueName index="194" name="[Customers].[CustomerID].&amp;[10194]"/>
            <x15:cachedUniqueName index="195" name="[Customers].[CustomerID].&amp;[10195]"/>
            <x15:cachedUniqueName index="196" name="[Customers].[CustomerID].&amp;[10196]"/>
            <x15:cachedUniqueName index="197" name="[Customers].[CustomerID].&amp;[10197]"/>
            <x15:cachedUniqueName index="198" name="[Customers].[CustomerID].&amp;[10198]"/>
            <x15:cachedUniqueName index="199" name="[Customers].[CustomerID].&amp;[10199]"/>
            <x15:cachedUniqueName index="200" name="[Customers].[CustomerID].&amp;[10200]"/>
            <x15:cachedUniqueName index="201" name="[Customers].[CustomerID].&amp;[10201]"/>
            <x15:cachedUniqueName index="202" name="[Customers].[CustomerID].&amp;[10202]"/>
            <x15:cachedUniqueName index="203" name="[Customers].[CustomerID].&amp;[10203]"/>
            <x15:cachedUniqueName index="204" name="[Customers].[CustomerID].&amp;[10204]"/>
            <x15:cachedUniqueName index="205" name="[Customers].[CustomerID].&amp;[10205]"/>
            <x15:cachedUniqueName index="206" name="[Customers].[CustomerID].&amp;[10206]"/>
            <x15:cachedUniqueName index="207" name="[Customers].[CustomerID].&amp;[10207]"/>
            <x15:cachedUniqueName index="208" name="[Customers].[CustomerID].&amp;[10208]"/>
            <x15:cachedUniqueName index="209" name="[Customers].[CustomerID].&amp;[10209]"/>
            <x15:cachedUniqueName index="210" name="[Customers].[CustomerID].&amp;[10210]"/>
            <x15:cachedUniqueName index="211" name="[Customers].[CustomerID].&amp;[10211]"/>
            <x15:cachedUniqueName index="212" name="[Customers].[CustomerID].&amp;[10212]"/>
            <x15:cachedUniqueName index="213" name="[Customers].[CustomerID].&amp;[10213]"/>
            <x15:cachedUniqueName index="214" name="[Customers].[CustomerID].&amp;[10214]"/>
            <x15:cachedUniqueName index="215" name="[Customers].[CustomerID].&amp;[10215]"/>
            <x15:cachedUniqueName index="216" name="[Customers].[CustomerID].&amp;[10216]"/>
            <x15:cachedUniqueName index="217" name="[Customers].[CustomerID].&amp;[10217]"/>
            <x15:cachedUniqueName index="218" name="[Customers].[CustomerID].&amp;[10218]"/>
            <x15:cachedUniqueName index="219" name="[Customers].[CustomerID].&amp;[10219]"/>
            <x15:cachedUniqueName index="220" name="[Customers].[CustomerID].&amp;[10220]"/>
            <x15:cachedUniqueName index="221" name="[Customers].[CustomerID].&amp;[10221]"/>
            <x15:cachedUniqueName index="222" name="[Customers].[CustomerID].&amp;[10222]"/>
            <x15:cachedUniqueName index="223" name="[Customers].[CustomerID].&amp;[10223]"/>
            <x15:cachedUniqueName index="224" name="[Customers].[CustomerID].&amp;[10224]"/>
            <x15:cachedUniqueName index="225" name="[Customers].[CustomerID].&amp;[10225]"/>
            <x15:cachedUniqueName index="226" name="[Customers].[CustomerID].&amp;[10226]"/>
            <x15:cachedUniqueName index="227" name="[Customers].[CustomerID].&amp;[10227]"/>
            <x15:cachedUniqueName index="228" name="[Customers].[CustomerID].&amp;[10228]"/>
            <x15:cachedUniqueName index="229" name="[Customers].[CustomerID].&amp;[10229]"/>
            <x15:cachedUniqueName index="230" name="[Customers].[CustomerID].&amp;[10230]"/>
            <x15:cachedUniqueName index="231" name="[Customers].[CustomerID].&amp;[10231]"/>
            <x15:cachedUniqueName index="232" name="[Customers].[CustomerID].&amp;[10232]"/>
            <x15:cachedUniqueName index="233" name="[Customers].[CustomerID].&amp;[10233]"/>
            <x15:cachedUniqueName index="234" name="[Customers].[CustomerID].&amp;[10234]"/>
            <x15:cachedUniqueName index="235" name="[Customers].[CustomerID].&amp;[10235]"/>
            <x15:cachedUniqueName index="236" name="[Customers].[CustomerID].&amp;[10236]"/>
            <x15:cachedUniqueName index="237" name="[Customers].[CustomerID].&amp;[10237]"/>
            <x15:cachedUniqueName index="238" name="[Customers].[CustomerID].&amp;[10238]"/>
            <x15:cachedUniqueName index="239" name="[Customers].[CustomerID].&amp;[10239]"/>
            <x15:cachedUniqueName index="240" name="[Customers].[CustomerID].&amp;[10240]"/>
            <x15:cachedUniqueName index="241" name="[Customers].[CustomerID].&amp;[10241]"/>
            <x15:cachedUniqueName index="242" name="[Customers].[CustomerID].&amp;[10242]"/>
            <x15:cachedUniqueName index="243" name="[Customers].[CustomerID].&amp;[10243]"/>
            <x15:cachedUniqueName index="244" name="[Customers].[CustomerID].&amp;[10244]"/>
            <x15:cachedUniqueName index="245" name="[Customers].[CustomerID].&amp;[10245]"/>
            <x15:cachedUniqueName index="246" name="[Customers].[CustomerID].&amp;[10246]"/>
            <x15:cachedUniqueName index="247" name="[Customers].[CustomerID].&amp;[10247]"/>
            <x15:cachedUniqueName index="248" name="[Customers].[CustomerID].&amp;[10248]"/>
            <x15:cachedUniqueName index="249" name="[Customers].[CustomerID].&amp;[10249]"/>
            <x15:cachedUniqueName index="250" name="[Customers].[CustomerID].&amp;[10250]"/>
            <x15:cachedUniqueName index="251" name="[Customers].[CustomerID].&amp;[10251]"/>
            <x15:cachedUniqueName index="252" name="[Customers].[CustomerID].&amp;[10252]"/>
            <x15:cachedUniqueName index="253" name="[Customers].[CustomerID].&amp;[10253]"/>
            <x15:cachedUniqueName index="254" name="[Customers].[CustomerID].&amp;[10254]"/>
            <x15:cachedUniqueName index="255" name="[Customers].[CustomerID].&amp;[10255]"/>
            <x15:cachedUniqueName index="256" name="[Customers].[CustomerID].&amp;[10256]"/>
            <x15:cachedUniqueName index="257" name="[Customers].[CustomerID].&amp;[10257]"/>
            <x15:cachedUniqueName index="258" name="[Customers].[CustomerID].&amp;[10258]"/>
            <x15:cachedUniqueName index="259" name="[Customers].[CustomerID].&amp;[10259]"/>
            <x15:cachedUniqueName index="260" name="[Customers].[CustomerID].&amp;[10260]"/>
            <x15:cachedUniqueName index="261" name="[Customers].[CustomerID].&amp;[10261]"/>
            <x15:cachedUniqueName index="262" name="[Customers].[CustomerID].&amp;[10262]"/>
            <x15:cachedUniqueName index="263" name="[Customers].[CustomerID].&amp;[10263]"/>
            <x15:cachedUniqueName index="264" name="[Customers].[CustomerID].&amp;[10264]"/>
            <x15:cachedUniqueName index="265" name="[Customers].[CustomerID].&amp;[10265]"/>
            <x15:cachedUniqueName index="266" name="[Customers].[CustomerID].&amp;[10266]"/>
            <x15:cachedUniqueName index="267" name="[Customers].[CustomerID].&amp;[10267]"/>
            <x15:cachedUniqueName index="268" name="[Customers].[CustomerID].&amp;[10268]"/>
            <x15:cachedUniqueName index="269" name="[Customers].[CustomerID].&amp;[10269]"/>
            <x15:cachedUniqueName index="270" name="[Customers].[CustomerID].&amp;[10270]"/>
            <x15:cachedUniqueName index="271" name="[Customers].[CustomerID].&amp;[10271]"/>
            <x15:cachedUniqueName index="272" name="[Customers].[CustomerID].&amp;[10272]"/>
            <x15:cachedUniqueName index="273" name="[Customers].[CustomerID].&amp;[10273]"/>
            <x15:cachedUniqueName index="274" name="[Customers].[CustomerID].&amp;[10274]"/>
            <x15:cachedUniqueName index="275" name="[Customers].[CustomerID].&amp;[10275]"/>
            <x15:cachedUniqueName index="276" name="[Customers].[CustomerID].&amp;[10276]"/>
            <x15:cachedUniqueName index="277" name="[Customers].[CustomerID].&amp;[10277]"/>
            <x15:cachedUniqueName index="278" name="[Customers].[CustomerID].&amp;[10278]"/>
            <x15:cachedUniqueName index="279" name="[Customers].[CustomerID].&amp;[10279]"/>
            <x15:cachedUniqueName index="280" name="[Customers].[CustomerID].&amp;[10280]"/>
            <x15:cachedUniqueName index="281" name="[Customers].[CustomerID].&amp;[10281]"/>
            <x15:cachedUniqueName index="282" name="[Customers].[CustomerID].&amp;[10282]"/>
            <x15:cachedUniqueName index="283" name="[Customers].[CustomerID].&amp;[10283]"/>
            <x15:cachedUniqueName index="284" name="[Customers].[CustomerID].&amp;[10284]"/>
            <x15:cachedUniqueName index="285" name="[Customers].[CustomerID].&amp;[10285]"/>
            <x15:cachedUniqueName index="286" name="[Customers].[CustomerID].&amp;[10286]"/>
            <x15:cachedUniqueName index="287" name="[Customers].[CustomerID].&amp;[10287]"/>
            <x15:cachedUniqueName index="288" name="[Customers].[CustomerID].&amp;[10288]"/>
            <x15:cachedUniqueName index="289" name="[Customers].[CustomerID].&amp;[10289]"/>
            <x15:cachedUniqueName index="290" name="[Customers].[CustomerID].&amp;[10290]"/>
            <x15:cachedUniqueName index="291" name="[Customers].[CustomerID].&amp;[10291]"/>
            <x15:cachedUniqueName index="292" name="[Customers].[CustomerID].&amp;[10292]"/>
            <x15:cachedUniqueName index="293" name="[Customers].[CustomerID].&amp;[10293]"/>
            <x15:cachedUniqueName index="294" name="[Customers].[CustomerID].&amp;[10294]"/>
            <x15:cachedUniqueName index="295" name="[Customers].[CustomerID].&amp;[10295]"/>
            <x15:cachedUniqueName index="296" name="[Customers].[CustomerID].&amp;[10296]"/>
            <x15:cachedUniqueName index="297" name="[Customers].[CustomerID].&amp;[10297]"/>
            <x15:cachedUniqueName index="298" name="[Customers].[CustomerID].&amp;[10298]"/>
            <x15:cachedUniqueName index="299" name="[Customers].[CustomerID].&amp;[10299]"/>
            <x15:cachedUniqueName index="300" name="[Customers].[CustomerID].&amp;[10300]"/>
            <x15:cachedUniqueName index="301" name="[Customers].[CustomerID].&amp;[10301]"/>
            <x15:cachedUniqueName index="302" name="[Customers].[CustomerID].&amp;[10302]"/>
            <x15:cachedUniqueName index="303" name="[Customers].[CustomerID].&amp;[10303]"/>
            <x15:cachedUniqueName index="304" name="[Customers].[CustomerID].&amp;[10304]"/>
            <x15:cachedUniqueName index="305" name="[Customers].[CustomerID].&amp;[10305]"/>
            <x15:cachedUniqueName index="306" name="[Customers].[CustomerID].&amp;[10306]"/>
            <x15:cachedUniqueName index="307" name="[Customers].[CustomerID].&amp;[10307]"/>
            <x15:cachedUniqueName index="308" name="[Customers].[CustomerID].&amp;[10308]"/>
            <x15:cachedUniqueName index="309" name="[Customers].[CustomerID].&amp;[10309]"/>
            <x15:cachedUniqueName index="310" name="[Customers].[CustomerID].&amp;[10310]"/>
            <x15:cachedUniqueName index="311" name="[Customers].[CustomerID].&amp;[10311]"/>
            <x15:cachedUniqueName index="312" name="[Customers].[CustomerID].&amp;[10312]"/>
            <x15:cachedUniqueName index="313" name="[Customers].[CustomerID].&amp;[10313]"/>
            <x15:cachedUniqueName index="314" name="[Customers].[CustomerID].&amp;[10314]"/>
            <x15:cachedUniqueName index="315" name="[Customers].[CustomerID].&amp;[10315]"/>
            <x15:cachedUniqueName index="316" name="[Customers].[CustomerID].&amp;[10316]"/>
            <x15:cachedUniqueName index="317" name="[Customers].[CustomerID].&amp;[10317]"/>
            <x15:cachedUniqueName index="318" name="[Customers].[CustomerID].&amp;[10318]"/>
            <x15:cachedUniqueName index="319" name="[Customers].[CustomerID].&amp;[10319]"/>
            <x15:cachedUniqueName index="320" name="[Customers].[CustomerID].&amp;[10320]"/>
            <x15:cachedUniqueName index="321" name="[Customers].[CustomerID].&amp;[10321]"/>
            <x15:cachedUniqueName index="322" name="[Customers].[CustomerID].&amp;[10322]"/>
            <x15:cachedUniqueName index="323" name="[Customers].[CustomerID].&amp;[10323]"/>
            <x15:cachedUniqueName index="324" name="[Customers].[CustomerID].&amp;[10324]"/>
            <x15:cachedUniqueName index="325" name="[Customers].[CustomerID].&amp;[10325]"/>
            <x15:cachedUniqueName index="326" name="[Customers].[CustomerID].&amp;[10326]"/>
            <x15:cachedUniqueName index="327" name="[Customers].[CustomerID].&amp;[10327]"/>
            <x15:cachedUniqueName index="328" name="[Customers].[CustomerID].&amp;[10328]"/>
            <x15:cachedUniqueName index="329" name="[Customers].[CustomerID].&amp;[10329]"/>
            <x15:cachedUniqueName index="330" name="[Customers].[CustomerID].&amp;[10330]"/>
            <x15:cachedUniqueName index="331" name="[Customers].[CustomerID].&amp;[10331]"/>
            <x15:cachedUniqueName index="332" name="[Customers].[CustomerID].&amp;[10332]"/>
            <x15:cachedUniqueName index="333" name="[Customers].[CustomerID].&amp;[10333]"/>
            <x15:cachedUniqueName index="334" name="[Customers].[CustomerID].&amp;[10334]"/>
            <x15:cachedUniqueName index="335" name="[Customers].[CustomerID].&amp;[10335]"/>
            <x15:cachedUniqueName index="336" name="[Customers].[CustomerID].&amp;[10336]"/>
            <x15:cachedUniqueName index="337" name="[Customers].[CustomerID].&amp;[10337]"/>
            <x15:cachedUniqueName index="338" name="[Customers].[CustomerID].&amp;[10338]"/>
            <x15:cachedUniqueName index="339" name="[Customers].[CustomerID].&amp;[10339]"/>
            <x15:cachedUniqueName index="340" name="[Customers].[CustomerID].&amp;[10340]"/>
            <x15:cachedUniqueName index="341" name="[Customers].[CustomerID].&amp;[10341]"/>
            <x15:cachedUniqueName index="342" name="[Customers].[CustomerID].&amp;[10342]"/>
            <x15:cachedUniqueName index="343" name="[Customers].[CustomerID].&amp;[10343]"/>
            <x15:cachedUniqueName index="344" name="[Customers].[CustomerID].&amp;[10344]"/>
            <x15:cachedUniqueName index="345" name="[Customers].[CustomerID].&amp;[10345]"/>
            <x15:cachedUniqueName index="346" name="[Customers].[CustomerID].&amp;[10346]"/>
            <x15:cachedUniqueName index="347" name="[Customers].[CustomerID].&amp;[10347]"/>
            <x15:cachedUniqueName index="348" name="[Customers].[CustomerID].&amp;[10348]"/>
            <x15:cachedUniqueName index="349" name="[Customers].[CustomerID].&amp;[10349]"/>
            <x15:cachedUniqueName index="350" name="[Customers].[CustomerID].&amp;[10350]"/>
            <x15:cachedUniqueName index="351" name="[Customers].[CustomerID].&amp;[10351]"/>
            <x15:cachedUniqueName index="352" name="[Customers].[CustomerID].&amp;[10352]"/>
            <x15:cachedUniqueName index="353" name="[Customers].[CustomerID].&amp;[10353]"/>
            <x15:cachedUniqueName index="354" name="[Customers].[CustomerID].&amp;[10354]"/>
            <x15:cachedUniqueName index="355" name="[Customers].[CustomerID].&amp;[10355]"/>
            <x15:cachedUniqueName index="356" name="[Customers].[CustomerID].&amp;[10356]"/>
            <x15:cachedUniqueName index="357" name="[Customers].[CustomerID].&amp;[10357]"/>
            <x15:cachedUniqueName index="358" name="[Customers].[CustomerID].&amp;[10358]"/>
            <x15:cachedUniqueName index="359" name="[Customers].[CustomerID].&amp;[10359]"/>
            <x15:cachedUniqueName index="360" name="[Customers].[CustomerID].&amp;[10360]"/>
            <x15:cachedUniqueName index="361" name="[Customers].[CustomerID].&amp;[10361]"/>
            <x15:cachedUniqueName index="362" name="[Customers].[CustomerID].&amp;[10362]"/>
            <x15:cachedUniqueName index="363" name="[Customers].[CustomerID].&amp;[10363]"/>
            <x15:cachedUniqueName index="364" name="[Customers].[CustomerID].&amp;[10364]"/>
            <x15:cachedUniqueName index="365" name="[Customers].[CustomerID].&amp;[10365]"/>
            <x15:cachedUniqueName index="366" name="[Customers].[CustomerID].&amp;[10366]"/>
            <x15:cachedUniqueName index="367" name="[Customers].[CustomerID].&amp;[10367]"/>
            <x15:cachedUniqueName index="368" name="[Customers].[CustomerID].&amp;[10368]"/>
            <x15:cachedUniqueName index="369" name="[Customers].[CustomerID].&amp;[10369]"/>
            <x15:cachedUniqueName index="370" name="[Customers].[CustomerID].&amp;[10370]"/>
            <x15:cachedUniqueName index="371" name="[Customers].[CustomerID].&amp;[10371]"/>
            <x15:cachedUniqueName index="372" name="[Customers].[CustomerID].&amp;[10372]"/>
            <x15:cachedUniqueName index="373" name="[Customers].[CustomerID].&amp;[10373]"/>
            <x15:cachedUniqueName index="374" name="[Customers].[CustomerID].&amp;[10374]"/>
            <x15:cachedUniqueName index="375" name="[Customers].[CustomerID].&amp;[10375]"/>
            <x15:cachedUniqueName index="376" name="[Customers].[CustomerID].&amp;[10376]"/>
            <x15:cachedUniqueName index="377" name="[Customers].[CustomerID].&amp;[10377]"/>
            <x15:cachedUniqueName index="378" name="[Customers].[CustomerID].&amp;[10378]"/>
            <x15:cachedUniqueName index="379" name="[Customers].[CustomerID].&amp;[10379]"/>
            <x15:cachedUniqueName index="380" name="[Customers].[CustomerID].&amp;[10380]"/>
            <x15:cachedUniqueName index="381" name="[Customers].[CustomerID].&amp;[10381]"/>
            <x15:cachedUniqueName index="382" name="[Customers].[CustomerID].&amp;[10382]"/>
            <x15:cachedUniqueName index="383" name="[Customers].[CustomerID].&amp;[10383]"/>
            <x15:cachedUniqueName index="384" name="[Customers].[CustomerID].&amp;[10384]"/>
            <x15:cachedUniqueName index="385" name="[Customers].[CustomerID].&amp;[10385]"/>
            <x15:cachedUniqueName index="386" name="[Customers].[CustomerID].&amp;[10386]"/>
            <x15:cachedUniqueName index="387" name="[Customers].[CustomerID].&amp;[10387]"/>
            <x15:cachedUniqueName index="388" name="[Customers].[CustomerID].&amp;[10388]"/>
            <x15:cachedUniqueName index="389" name="[Customers].[CustomerID].&amp;[10389]"/>
            <x15:cachedUniqueName index="390" name="[Customers].[CustomerID].&amp;[10390]"/>
            <x15:cachedUniqueName index="391" name="[Customers].[CustomerID].&amp;[10391]"/>
            <x15:cachedUniqueName index="392" name="[Customers].[CustomerID].&amp;[10392]"/>
            <x15:cachedUniqueName index="393" name="[Customers].[CustomerID].&amp;[10393]"/>
            <x15:cachedUniqueName index="394" name="[Customers].[CustomerID].&amp;[10394]"/>
            <x15:cachedUniqueName index="395" name="[Customers].[CustomerID].&amp;[10395]"/>
            <x15:cachedUniqueName index="396" name="[Customers].[CustomerID].&amp;[10396]"/>
            <x15:cachedUniqueName index="397" name="[Customers].[CustomerID].&amp;[10397]"/>
            <x15:cachedUniqueName index="398" name="[Customers].[CustomerID].&amp;[10398]"/>
            <x15:cachedUniqueName index="399" name="[Customers].[CustomerID].&amp;[10399]"/>
            <x15:cachedUniqueName index="400" name="[Customers].[CustomerID].&amp;[10400]"/>
            <x15:cachedUniqueName index="401" name="[Customers].[CustomerID].&amp;[10401]"/>
            <x15:cachedUniqueName index="402" name="[Customers].[CustomerID].&amp;[10402]"/>
            <x15:cachedUniqueName index="403" name="[Customers].[CustomerID].&amp;[10403]"/>
            <x15:cachedUniqueName index="404" name="[Customers].[CustomerID].&amp;[10404]"/>
            <x15:cachedUniqueName index="405" name="[Customers].[CustomerID].&amp;[10405]"/>
            <x15:cachedUniqueName index="406" name="[Customers].[CustomerID].&amp;[10406]"/>
            <x15:cachedUniqueName index="407" name="[Customers].[CustomerID].&amp;[10407]"/>
            <x15:cachedUniqueName index="408" name="[Customers].[CustomerID].&amp;[10408]"/>
            <x15:cachedUniqueName index="409" name="[Customers].[CustomerID].&amp;[10409]"/>
            <x15:cachedUniqueName index="410" name="[Customers].[CustomerID].&amp;[10410]"/>
            <x15:cachedUniqueName index="411" name="[Customers].[CustomerID].&amp;[10411]"/>
            <x15:cachedUniqueName index="412" name="[Customers].[CustomerID].&amp;[10412]"/>
            <x15:cachedUniqueName index="413" name="[Customers].[CustomerID].&amp;[10413]"/>
            <x15:cachedUniqueName index="414" name="[Customers].[CustomerID].&amp;[10414]"/>
            <x15:cachedUniqueName index="415" name="[Customers].[CustomerID].&amp;[10415]"/>
            <x15:cachedUniqueName index="416" name="[Customers].[CustomerID].&amp;[10416]"/>
            <x15:cachedUniqueName index="417" name="[Customers].[CustomerID].&amp;[10417]"/>
            <x15:cachedUniqueName index="418" name="[Customers].[CustomerID].&amp;[10418]"/>
            <x15:cachedUniqueName index="419" name="[Customers].[CustomerID].&amp;[10419]"/>
            <x15:cachedUniqueName index="420" name="[Customers].[CustomerID].&amp;[10420]"/>
            <x15:cachedUniqueName index="421" name="[Customers].[CustomerID].&amp;[10421]"/>
            <x15:cachedUniqueName index="422" name="[Customers].[CustomerID].&amp;[10422]"/>
            <x15:cachedUniqueName index="423" name="[Customers].[CustomerID].&amp;[10423]"/>
            <x15:cachedUniqueName index="424" name="[Customers].[CustomerID].&amp;[10424]"/>
            <x15:cachedUniqueName index="425" name="[Customers].[CustomerID].&amp;[10425]"/>
            <x15:cachedUniqueName index="426" name="[Customers].[CustomerID].&amp;[10426]"/>
            <x15:cachedUniqueName index="427" name="[Customers].[CustomerID].&amp;[10427]"/>
            <x15:cachedUniqueName index="428" name="[Customers].[CustomerID].&amp;[10428]"/>
            <x15:cachedUniqueName index="429" name="[Customers].[CustomerID].&amp;[10429]"/>
            <x15:cachedUniqueName index="430" name="[Customers].[CustomerID].&amp;[10430]"/>
            <x15:cachedUniqueName index="431" name="[Customers].[CustomerID].&amp;[10431]"/>
            <x15:cachedUniqueName index="432" name="[Customers].[CustomerID].&amp;[10432]"/>
            <x15:cachedUniqueName index="433" name="[Customers].[CustomerID].&amp;[10433]"/>
            <x15:cachedUniqueName index="434" name="[Customers].[CustomerID].&amp;[10434]"/>
            <x15:cachedUniqueName index="435" name="[Customers].[CustomerID].&amp;[10435]"/>
            <x15:cachedUniqueName index="436" name="[Customers].[CustomerID].&amp;[10436]"/>
            <x15:cachedUniqueName index="437" name="[Customers].[CustomerID].&amp;[10437]"/>
            <x15:cachedUniqueName index="438" name="[Customers].[CustomerID].&amp;[10438]"/>
            <x15:cachedUniqueName index="439" name="[Customers].[CustomerID].&amp;[10439]"/>
            <x15:cachedUniqueName index="440" name="[Customers].[CustomerID].&amp;[10440]"/>
            <x15:cachedUniqueName index="441" name="[Customers].[CustomerID].&amp;[10441]"/>
            <x15:cachedUniqueName index="442" name="[Customers].[CustomerID].&amp;[10442]"/>
            <x15:cachedUniqueName index="443" name="[Customers].[CustomerID].&amp;[10443]"/>
            <x15:cachedUniqueName index="444" name="[Customers].[CustomerID].&amp;[10444]"/>
            <x15:cachedUniqueName index="445" name="[Customers].[CustomerID].&amp;[10445]"/>
            <x15:cachedUniqueName index="446" name="[Customers].[CustomerID].&amp;[10446]"/>
            <x15:cachedUniqueName index="447" name="[Customers].[CustomerID].&amp;[10447]"/>
            <x15:cachedUniqueName index="448" name="[Customers].[CustomerID].&amp;[10448]"/>
            <x15:cachedUniqueName index="449" name="[Customers].[CustomerID].&amp;[10449]"/>
            <x15:cachedUniqueName index="450" name="[Customers].[CustomerID].&amp;[10450]"/>
            <x15:cachedUniqueName index="451" name="[Customers].[CustomerID].&amp;[10451]"/>
            <x15:cachedUniqueName index="452" name="[Customers].[CustomerID].&amp;[10452]"/>
            <x15:cachedUniqueName index="453" name="[Customers].[CustomerID].&amp;[10453]"/>
            <x15:cachedUniqueName index="454" name="[Customers].[CustomerID].&amp;[10454]"/>
            <x15:cachedUniqueName index="455" name="[Customers].[CustomerID].&amp;[10455]"/>
            <x15:cachedUniqueName index="456" name="[Customers].[CustomerID].&amp;[10456]"/>
            <x15:cachedUniqueName index="457" name="[Customers].[CustomerID].&amp;[10457]"/>
            <x15:cachedUniqueName index="458" name="[Customers].[CustomerID].&amp;[10458]"/>
            <x15:cachedUniqueName index="459" name="[Customers].[CustomerID].&amp;[10459]"/>
            <x15:cachedUniqueName index="460" name="[Customers].[CustomerID].&amp;[10460]"/>
            <x15:cachedUniqueName index="461" name="[Customers].[CustomerID].&amp;[10461]"/>
            <x15:cachedUniqueName index="462" name="[Customers].[CustomerID].&amp;[10462]"/>
            <x15:cachedUniqueName index="463" name="[Customers].[CustomerID].&amp;[10463]"/>
            <x15:cachedUniqueName index="464" name="[Customers].[CustomerID].&amp;[10464]"/>
            <x15:cachedUniqueName index="465" name="[Customers].[CustomerID].&amp;[10465]"/>
            <x15:cachedUniqueName index="466" name="[Customers].[CustomerID].&amp;[10466]"/>
            <x15:cachedUniqueName index="467" name="[Customers].[CustomerID].&amp;[10467]"/>
            <x15:cachedUniqueName index="468" name="[Customers].[CustomerID].&amp;[10468]"/>
            <x15:cachedUniqueName index="469" name="[Customers].[CustomerID].&amp;[10469]"/>
            <x15:cachedUniqueName index="470" name="[Customers].[CustomerID].&amp;[10470]"/>
            <x15:cachedUniqueName index="471" name="[Customers].[CustomerID].&amp;[10471]"/>
            <x15:cachedUniqueName index="472" name="[Customers].[CustomerID].&amp;[10472]"/>
            <x15:cachedUniqueName index="473" name="[Customers].[CustomerID].&amp;[10473]"/>
            <x15:cachedUniqueName index="474" name="[Customers].[CustomerID].&amp;[10474]"/>
            <x15:cachedUniqueName index="475" name="[Customers].[CustomerID].&amp;[10475]"/>
            <x15:cachedUniqueName index="476" name="[Customers].[CustomerID].&amp;[10476]"/>
            <x15:cachedUniqueName index="477" name="[Customers].[CustomerID].&amp;[10477]"/>
            <x15:cachedUniqueName index="478" name="[Customers].[CustomerID].&amp;[10478]"/>
            <x15:cachedUniqueName index="479" name="[Customers].[CustomerID].&amp;[10479]"/>
            <x15:cachedUniqueName index="480" name="[Customers].[CustomerID].&amp;[10480]"/>
            <x15:cachedUniqueName index="481" name="[Customers].[CustomerID].&amp;[10481]"/>
            <x15:cachedUniqueName index="482" name="[Customers].[CustomerID].&amp;[10482]"/>
            <x15:cachedUniqueName index="483" name="[Customers].[CustomerID].&amp;[10483]"/>
            <x15:cachedUniqueName index="484" name="[Customers].[CustomerID].&amp;[10484]"/>
            <x15:cachedUniqueName index="485" name="[Customers].[CustomerID].&amp;[10485]"/>
            <x15:cachedUniqueName index="486" name="[Customers].[CustomerID].&amp;[10486]"/>
            <x15:cachedUniqueName index="487" name="[Customers].[CustomerID].&amp;[10487]"/>
            <x15:cachedUniqueName index="488" name="[Customers].[CustomerID].&amp;[10488]"/>
            <x15:cachedUniqueName index="489" name="[Customers].[CustomerID].&amp;[10489]"/>
            <x15:cachedUniqueName index="490" name="[Customers].[CustomerID].&amp;[10490]"/>
            <x15:cachedUniqueName index="491" name="[Customers].[CustomerID].&amp;[10491]"/>
            <x15:cachedUniqueName index="492" name="[Customers].[CustomerID].&amp;[10492]"/>
            <x15:cachedUniqueName index="493" name="[Customers].[CustomerID].&amp;[10493]"/>
            <x15:cachedUniqueName index="494" name="[Customers].[CustomerID].&amp;[10494]"/>
            <x15:cachedUniqueName index="495" name="[Customers].[CustomerID].&amp;[10495]"/>
            <x15:cachedUniqueName index="496" name="[Customers].[CustomerID].&amp;[10496]"/>
            <x15:cachedUniqueName index="497" name="[Customers].[CustomerID].&amp;[10497]"/>
            <x15:cachedUniqueName index="498" name="[Customers].[CustomerID].&amp;[10498]"/>
            <x15:cachedUniqueName index="499" name="[Customers].[CustomerID].&amp;[10499]"/>
          </x15:cachedUniqueNames>
        </ext>
      </extLst>
    </cacheField>
    <cacheField name="[Measures].[Max of InvoiceDate]" caption="Max of InvoiceDate" numFmtId="0" hierarchy="74" level="32767"/>
    <cacheField name="[Measures].[Distinct Count of InvoiceNo]" caption="Distinct Count of InvoiceNo" numFmtId="0" hierarchy="76" level="32767"/>
    <cacheField name="[Measures].[Sum of FinalRevenue]" caption="Sum of FinalRevenue" numFmtId="0" hierarchy="71" level="32767"/>
    <cacheField name="[Customers].[AgeGroup].[AgeGroup]" caption="AgeGroup" numFmtId="0" hierarchy="11" level="1">
      <sharedItems containsSemiMixedTypes="0" containsNonDate="0" containsString="0"/>
    </cacheField>
    <cacheField name="[Customers].[Country].[Country]" caption="Country" numFmtId="0" hierarchy="9" level="1">
      <sharedItems containsSemiMixedTypes="0" containsNonDate="0" containsString="0"/>
    </cacheField>
    <cacheField name="[Customers].[Segment].[Segment]" caption="Segment" numFmtId="0" hierarchy="18" level="1">
      <sharedItems containsSemiMixedTypes="0" containsNonDate="0" containsString="0"/>
    </cacheField>
  </cacheFields>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2" memberValueDatatype="20" unbalanced="0">
      <fieldsUsage count="2">
        <fieldUsage x="-1"/>
        <fieldUsage x="0"/>
      </fieldsUsage>
    </cacheHierarchy>
    <cacheHierarchy uniqueName="[Customers].[Country]" caption="Country" attribute="1" defaultMemberUniqueName="[Customers].[Country].[All]" allUniqueName="[Customers].[Country].[All]" dimensionUniqueName="[Customers]" displayFolder="" count="2" memberValueDatatype="130" unbalanced="0">
      <fieldsUsage count="2">
        <fieldUsage x="-1"/>
        <fieldUsage x="5"/>
      </fieldsUsage>
    </cacheHierarchy>
    <cacheHierarchy uniqueName="[Customers].[Gender]" caption="Gender" attribute="1" defaultMemberUniqueName="[Customers].[Gender].[All]" allUniqueName="[Customers].[Gender].[All]" dimensionUniqueName="[Customers]" displayFolder="" count="0" memberValueDatatype="130" unbalanced="0"/>
    <cacheHierarchy uniqueName="[Customers].[AgeGroup]" caption="AgeGroup" attribute="1" defaultMemberUniqueName="[Customers].[AgeGroup].[All]" allUniqueName="[Customers].[AgeGroup].[All]" dimensionUniqueName="[Customers]" displayFolder="" count="2" memberValueDatatype="130" unbalanced="0">
      <fieldsUsage count="2">
        <fieldUsage x="-1"/>
        <fieldUsage x="4"/>
      </fieldsUsage>
    </cacheHierarchy>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LoyaltyScore]" caption="LoyaltyScore" attribute="1" defaultMemberUniqueName="[Customers].[LoyaltyScore].[All]" allUniqueName="[Customers].[LoyaltyScore].[All]" dimensionUniqueName="[Customers]" displayFolder="" count="0" memberValueDatatype="20" unbalanced="0"/>
    <cacheHierarchy uniqueName="[Customers].[Recency]" caption="Recency" attribute="1" defaultMemberUniqueName="[Customers].[Recency].[All]" allUniqueName="[Customers].[Recency].[All]" dimensionUniqueName="[Customers]" displayFolder="" count="0" memberValueDatatype="20" unbalanced="0"/>
    <cacheHierarchy uniqueName="[Customers].[Frequency]" caption="Frequency" attribute="1" defaultMemberUniqueName="[Customers].[Frequency].[All]" allUniqueName="[Customers].[Frequency].[All]" dimensionUniqueName="[Customers]" displayFolder="" count="0" memberValueDatatype="20" unbalanced="0"/>
    <cacheHierarchy uniqueName="[Customers].[Monetary]" caption="Monetary" attribute="1" defaultMemberUniqueName="[Customers].[Monetary].[All]" allUniqueName="[Customers].[Monetary].[All]" dimensionUniqueName="[Customers]" displayFolder="" count="0" memberValueDatatype="5"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6"/>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Price]" caption="CostPrice" attribute="1" defaultMemberUniqueName="[Products].[CostPrice].[All]" allUniqueName="[Products].[CostPrice].[All]" dimensionUniqueName="[Products]" displayFolder="" count="0" memberValueDatatype="5" unbalanced="0"/>
    <cacheHierarchy uniqueName="[RFM_Segments].[Customer ID]" caption="Customer ID" attribute="1" defaultMemberUniqueName="[RFM_Segments].[Customer ID].[All]" allUniqueName="[RFM_Segments].[Customer ID].[All]" dimensionUniqueName="[RFM_Segments]" displayFolder="" count="0" memberValueDatatype="20" unbalanced="0"/>
    <cacheHierarchy uniqueName="[RFM_Segments].[Recency]" caption="Recency" attribute="1" defaultMemberUniqueName="[RFM_Segments].[Recency].[All]" allUniqueName="[RFM_Segments].[Recency].[All]" dimensionUniqueName="[RFM_Segments]" displayFolder="" count="0" memberValueDatatype="20" unbalanced="0"/>
    <cacheHierarchy uniqueName="[RFM_Segments].[Frequency]" caption="Frequency" attribute="1" defaultMemberUniqueName="[RFM_Segments].[Frequency].[All]" allUniqueName="[RFM_Segments].[Frequency].[All]" dimensionUniqueName="[RFM_Segments]" displayFolder="" count="0" memberValueDatatype="20" unbalanced="0"/>
    <cacheHierarchy uniqueName="[RFM_Segments].[Monetary]" caption="Monetary" attribute="1" defaultMemberUniqueName="[RFM_Segments].[Monetary].[All]" allUniqueName="[RFM_Segments].[Monetary].[All]" dimensionUniqueName="[RFM_Segments]" displayFolder="" count="0" memberValueDatatype="5" unbalanced="0"/>
    <cacheHierarchy uniqueName="[RFM_Segments].[Segment]" caption="Segment" attribute="1" defaultMemberUniqueName="[RFM_Segments].[Segment].[All]" allUniqueName="[RFM_Segments].[Segment].[All]" dimensionUniqueName="[RFM_Segments]" displayFolder="" count="0" memberValueDatatype="130" unbalanced="0"/>
    <cacheHierarchy uniqueName="[Segment_Summary].[Segment]" caption="Segment" attribute="1" defaultMemberUniqueName="[Segment_Summary].[Segment].[All]" allUniqueName="[Segment_Summary].[Segment].[All]" dimensionUniqueName="[Segment_Summary]" displayFolder="" count="0" memberValueDatatype="130" unbalanced="0"/>
    <cacheHierarchy uniqueName="[Segment_Summary].[Customer Count]" caption="Customer Count" attribute="1" defaultMemberUniqueName="[Segment_Summary].[Customer Count].[All]" allUniqueName="[Segment_Summary].[Customer Count].[All]" dimensionUniqueName="[Segment_Summary]" displayFolder="" count="0" memberValueDatatype="20" unbalanced="0"/>
    <cacheHierarchy uniqueName="[Segment_Summary].[Total Revenue]" caption="Total Revenue" attribute="1" defaultMemberUniqueName="[Segment_Summary].[Total Revenue].[All]" allUniqueName="[Segment_Summary].[Total Revenue].[All]" dimensionUniqueName="[Segment_Summary]" displayFolder="" count="0" memberValueDatatype="5" unbalanced="0"/>
    <cacheHierarchy uniqueName="[Segment_Summary].[Avg Recency]" caption="Avg Recency" attribute="1" defaultMemberUniqueName="[Segment_Summary].[Avg Recency].[All]" allUniqueName="[Segment_Summary].[Avg Recency].[All]" dimensionUniqueName="[Segment_Summary]" displayFolder="" count="0" memberValueDatatype="5" unbalanced="0"/>
    <cacheHierarchy uniqueName="[Segment_Summary].[Avg Frequency]" caption="Avg Frequency" attribute="1" defaultMemberUniqueName="[Segment_Summary].[Avg Frequency].[All]" allUniqueName="[Segment_Summary].[Avg Frequency].[All]" dimensionUniqueName="[Segment_Summary]" displayFolder="" count="0" memberValueDatatype="5" unbalanced="0"/>
    <cacheHierarchy uniqueName="[Segment_Summary].[Avg Pct]" caption="Avg Pct" attribute="1" defaultMemberUniqueName="[Segment_Summary].[Avg Pct].[All]" allUniqueName="[Segment_Summary].[Avg Pct].[All]" dimensionUniqueName="[Segment_Summary]" displayFolder="" count="0" memberValueDatatype="5" unbalanced="0"/>
    <cacheHierarchy uniqueName="[Segment_Summary].[Cumulative Pct]" caption="Cumulative Pct" attribute="1" defaultMemberUniqueName="[Segment_Summary].[Cumulative Pct].[All]" allUniqueName="[Segment_Summary].[Cumulative Pct].[All]" dimensionUniqueName="[Segment_Summary]" displayFolder="" count="0" memberValueDatatype="5" unbalanced="0"/>
    <cacheHierarchy uniqueName="[Transactions].[InvoiceNo]" caption="InvoiceNo" attribute="1" defaultMemberUniqueName="[Transactions].[InvoiceNo].[All]" allUniqueName="[Transactions].[InvoiceNo].[All]" dimensionUniqueName="[Transactions]" displayFolder="" count="0" memberValueDatatype="130" unbalanced="0"/>
    <cacheHierarchy uniqueName="[Transactions].[CustomerID]" caption="CustomerID" attribute="1" defaultMemberUniqueName="[Transactions].[CustomerID].[All]" allUniqueName="[Transactions].[CustomerID].[All]" dimensionUniqueName="[Transactions]" displayFolder="" count="0" memberValueDatatype="20" unbalanced="0"/>
    <cacheHierarchy uniqueName="[Transactions].[ProductID]" caption="ProductID" attribute="1" defaultMemberUniqueName="[Transactions].[ProductID].[All]" allUniqueName="[Transactions].[ProductID].[All]" dimensionUniqueName="[Transactions]" displayFolder="" count="0" memberValueDatatype="130" unbalanced="0"/>
    <cacheHierarchy uniqueName="[Transactions].[InvoiceDate]" caption="InvoiceDate" attribute="1" time="1" defaultMemberUniqueName="[Transactions].[InvoiceDate].[All]" allUniqueName="[Transactions].[InvoiceDate].[All]" dimensionUniqueName="[Transactions]" displayFolder="" count="0" memberValueDatatype="7"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Transactions].[UnitPrice]" caption="UnitPrice" attribute="1" defaultMemberUniqueName="[Transactions].[UnitPrice].[All]" allUniqueName="[Transactions].[UnitPrice].[All]" dimensionUniqueName="[Transactions]" displayFolder="" count="0" memberValueDatatype="5" unbalanced="0"/>
    <cacheHierarchy uniqueName="[Transactions].[Discount]" caption="Discount" attribute="1" defaultMemberUniqueName="[Transactions].[Discount].[All]" allUniqueName="[Transactions].[Discount].[All]" dimensionUniqueName="[Transactions]" displayFolder="" count="0" memberValueDatatype="5"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FinalRevenue]" caption="FinalRevenue" attribute="1" defaultMemberUniqueName="[Transactions].[FinalRevenue].[All]" allUniqueName="[Transactions].[FinalRevenue].[All]" dimensionUniqueName="[Transactions]" displayFolder="" count="0" memberValueDatatype="5" unbalanced="0"/>
    <cacheHierarchy uniqueName="[Transactions].[PaymentMethod]" caption="PaymentMethod" attribute="1" defaultMemberUniqueName="[Transactions].[PaymentMethod].[All]" allUniqueName="[Transactions].[PaymentMethod].[All]" dimensionUniqueName="[Transactions]" displayFolder="" count="0" memberValueDatatype="130" unbalanced="0"/>
    <cacheHierarchy uniqueName="[Transactions].[OrderChannel]" caption="OrderChannel" attribute="1" defaultMemberUniqueName="[Transactions].[OrderChannel].[All]" allUniqueName="[Transactions].[OrderChannel].[All]" dimensionUniqueName="[Transactions]" displayFolder="" count="0" memberValueDatatype="130" unbalanced="0"/>
    <cacheHierarchy uniqueName="[Transactions].[ShippingCost]" caption="ShippingCost" attribute="1" defaultMemberUniqueName="[Transactions].[ShippingCost].[All]" allUniqueName="[Transactions].[ShippingCost].[All]" dimensionUniqueName="[Transactions]" displayFolder="" count="0" memberValueDatatype="5" unbalanced="0"/>
    <cacheHierarchy uniqueName="[Transactions].[DeliveryDays]" caption="DeliveryDays" attribute="1" defaultMemberUniqueName="[Transactions].[DeliveryDays].[All]" allUniqueName="[Transactions].[DeliveryDays].[All]" dimensionUniqueName="[Transactions]" displayFolder="" count="0" memberValueDatatype="20" unbalanced="0"/>
    <cacheHierarchy uniqueName="[Transactions].[Returned]" caption="Returned" attribute="1" defaultMemberUniqueName="[Transactions].[Returned].[All]" allUniqueName="[Transactions].[Returned].[All]" dimensionUniqueName="[Transactions]" displayFolder="" count="0" memberValueDatatype="130" unbalanced="0"/>
    <cacheHierarchy uniqueName="[Transactions].[DeliveryCategory]" caption="DeliveryCategory" attribute="1" defaultMemberUniqueName="[Transactions].[DeliveryCategory].[All]" allUniqueName="[Transactions].[DeliveryCategory].[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SubCategory]" caption="SubCategory" attribute="1" defaultMemberUniqueName="[Transactions].[SubCategory].[All]" allUniqueName="[Transactions].[SubCategory].[All]" dimensionUniqueName="[Transactions]" displayFolder="" count="0" memberValueDatatype="130" unbalanced="0"/>
    <cacheHierarchy uniqueName="[Transactions].[Brand]" caption="Brand" attribute="1" defaultMemberUniqueName="[Transactions].[Brand].[All]" allUniqueName="[Transactions].[Brand].[All]" dimensionUniqueName="[Transactions]" displayFolder="" count="0" memberValueDatatype="130" unbalanced="0"/>
    <cacheHierarchy uniqueName="[Transactions].[CostPrice]" caption="CostPrice" attribute="1" defaultMemberUniqueName="[Transactions].[CostPrice].[All]" allUniqueName="[Transactions].[CostPrice].[All]" dimensionUniqueName="[Transactions]" displayFolder="" count="0" memberValueDatatype="5" unbalanced="0"/>
    <cacheHierarchy uniqueName="[Transactions].[Profit]" caption="Profit" attribute="1" defaultMemberUniqueName="[Transactions].[Profit].[All]" allUniqueName="[Transactions].[Profit].[All]" dimensionUniqueName="[Transactions]" displayFolder="" count="0" memberValueDatatype="5" unbalanced="0"/>
    <cacheHierarchy uniqueName="[Measures].[Total Revenue]" caption="Total Revenue" measure="1" displayFolder="" measureGroup="Transactions" count="0"/>
    <cacheHierarchy uniqueName="[Measures].[Total Customers]" caption="Total Customers" measure="1" displayFolder="" measureGroup="Transactions" count="0"/>
    <cacheHierarchy uniqueName="[Measures].[Total Orders]" caption="Total Orders" measure="1" displayFolder="" measureGroup="Transactions" count="0"/>
    <cacheHierarchy uniqueName="[Measures].[Avg Order Value]" caption="Avg Order Value" measure="1" displayFolder="" measureGroup="Transactions" count="0"/>
    <cacheHierarchy uniqueName="[Measures].[Avg Frequency]" caption="Avg Frequency" measure="1" displayFolder="" measureGroup="Transactions" count="0"/>
    <cacheHierarchy uniqueName="[Measures].[Champions Revenue]" caption="Champions Revenue" measure="1" displayFolder="" measureGroup="Transactions" count="0"/>
    <cacheHierarchy uniqueName="[Measures].[At Risk Count]" caption="At Risk Count" measure="1" displayFolder="" measureGroup="Transactions" count="0"/>
    <cacheHierarchy uniqueName="[Measures].[Avg Recency by Segment]" caption="Avg Recency by Segment" measure="1" displayFolder="" measureGroup="Transactions"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RFM_Segments]" caption="__XL_Count RFM_Segments" measure="1" displayFolder="" measureGroup="RFM_Segments" count="0" hidden="1"/>
    <cacheHierarchy uniqueName="[Measures].[__XL_Count Segment_Summary]" caption="__XL_Count Segment_Summary" measure="1" displayFolder="" measureGroup="Segment_Summary" count="0" hidden="1"/>
    <cacheHierarchy uniqueName="[Measures].[__No measures defined]" caption="__No measures defined" measure="1" displayFolder="" count="0" hidden="1"/>
    <cacheHierarchy uniqueName="[Measures].[Sum of FinalRevenue]" caption="Sum of FinalRevenue" measure="1" displayFolder="" measureGroup="Transactions" count="0" oneField="1" hidden="1">
      <fieldsUsage count="1">
        <fieldUsage x="3"/>
      </fieldsUsage>
      <extLst>
        <ext xmlns:x15="http://schemas.microsoft.com/office/spreadsheetml/2010/11/main" uri="{B97F6D7D-B522-45F9-BDA1-12C45D357490}">
          <x15:cacheHierarchy aggregatedColumn="44"/>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InvoiceDate]" caption="Count of InvoiceDate" measure="1" displayFolder="" measureGroup="Transactions" count="0" hidden="1">
      <extLst>
        <ext xmlns:x15="http://schemas.microsoft.com/office/spreadsheetml/2010/11/main" uri="{B97F6D7D-B522-45F9-BDA1-12C45D357490}">
          <x15:cacheHierarchy aggregatedColumn="39"/>
        </ext>
      </extLst>
    </cacheHierarchy>
    <cacheHierarchy uniqueName="[Measures].[Max of InvoiceDate]" caption="Max of InvoiceDate" measure="1" displayFolder="" measureGroup="Transactions" count="0" oneField="1" hidden="1">
      <fieldsUsage count="1">
        <fieldUsage x="1"/>
      </fieldsUsage>
      <extLst>
        <ext xmlns:x15="http://schemas.microsoft.com/office/spreadsheetml/2010/11/main" uri="{B97F6D7D-B522-45F9-BDA1-12C45D357490}">
          <x15:cacheHierarchy aggregatedColumn="39"/>
        </ext>
      </extLst>
    </cacheHierarchy>
    <cacheHierarchy uniqueName="[Measures].[Count of InvoiceNo]" caption="Count of InvoiceNo" measure="1" displayFolder="" measureGroup="Transactions" count="0" hidden="1">
      <extLst>
        <ext xmlns:x15="http://schemas.microsoft.com/office/spreadsheetml/2010/11/main" uri="{B97F6D7D-B522-45F9-BDA1-12C45D357490}">
          <x15:cacheHierarchy aggregatedColumn="36"/>
        </ext>
      </extLst>
    </cacheHierarchy>
    <cacheHierarchy uniqueName="[Measures].[Distinct Count of InvoiceNo]" caption="Distinct Count of InvoiceNo" measure="1" displayFolder="" measureGroup="Transactions"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Revenue]" caption="Sum of Revenue" measure="1" displayFolder="" measureGroup="Transactions" count="0" hidden="1">
      <extLst>
        <ext xmlns:x15="http://schemas.microsoft.com/office/spreadsheetml/2010/11/main" uri="{B97F6D7D-B522-45F9-BDA1-12C45D357490}">
          <x15:cacheHierarchy aggregatedColumn="43"/>
        </ext>
      </extLst>
    </cacheHierarchy>
    <cacheHierarchy uniqueName="[Measures].[Sum of Profit]" caption="Sum of Profit" measure="1" displayFolder="" measureGroup="Transactions" count="0" hidden="1">
      <extLst>
        <ext xmlns:x15="http://schemas.microsoft.com/office/spreadsheetml/2010/11/main" uri="{B97F6D7D-B522-45F9-BDA1-12C45D357490}">
          <x15:cacheHierarchy aggregatedColumn="55"/>
        </ext>
      </extLst>
    </cacheHierarchy>
    <cacheHierarchy uniqueName="[Measures].[Sum of Customer Count]" caption="Sum of Customer Count" measure="1" displayFolder="" measureGroup="Segment_Summary" count="0" hidden="1">
      <extLst>
        <ext xmlns:x15="http://schemas.microsoft.com/office/spreadsheetml/2010/11/main" uri="{B97F6D7D-B522-45F9-BDA1-12C45D357490}">
          <x15:cacheHierarchy aggregatedColumn="30"/>
        </ext>
      </extLst>
    </cacheHierarchy>
    <cacheHierarchy uniqueName="[Measures].[Sum of Total Revenue]" caption="Sum of Total Revenue" measure="1" displayFolder="" measureGroup="Segment_Summary" count="0" hidden="1">
      <extLst>
        <ext xmlns:x15="http://schemas.microsoft.com/office/spreadsheetml/2010/11/main" uri="{B97F6D7D-B522-45F9-BDA1-12C45D357490}">
          <x15:cacheHierarchy aggregatedColumn="31"/>
        </ext>
      </extLst>
    </cacheHierarchy>
    <cacheHierarchy uniqueName="[Measures].[Sum of Avg Recency]" caption="Sum of Avg Recency" measure="1" displayFolder="" measureGroup="Segment_Summary" count="0" hidden="1">
      <extLst>
        <ext xmlns:x15="http://schemas.microsoft.com/office/spreadsheetml/2010/11/main" uri="{B97F6D7D-B522-45F9-BDA1-12C45D357490}">
          <x15:cacheHierarchy aggregatedColumn="32"/>
        </ext>
      </extLst>
    </cacheHierarchy>
    <cacheHierarchy uniqueName="[Measures].[Sum of Avg Frequency]" caption="Sum of Avg Frequency" measure="1" displayFolder="" measureGroup="Segment_Summary" count="0" hidden="1">
      <extLst>
        <ext xmlns:x15="http://schemas.microsoft.com/office/spreadsheetml/2010/11/main" uri="{B97F6D7D-B522-45F9-BDA1-12C45D357490}">
          <x15:cacheHierarchy aggregatedColumn="33"/>
        </ext>
      </extLst>
    </cacheHierarchy>
    <cacheHierarchy uniqueName="[Measures].[Sum of Avg Pct]" caption="Sum of Avg Pct" measure="1" displayFolder="" measureGroup="Segment_Summary" count="0" hidden="1">
      <extLst>
        <ext xmlns:x15="http://schemas.microsoft.com/office/spreadsheetml/2010/11/main" uri="{B97F6D7D-B522-45F9-BDA1-12C45D357490}">
          <x15:cacheHierarchy aggregatedColumn="34"/>
        </ext>
      </extLst>
    </cacheHierarchy>
    <cacheHierarchy uniqueName="[Measures].[Sum of Cumulative Pct]" caption="Sum of Cumulative Pct" measure="1" displayFolder="" measureGroup="Segment_Summary" count="0" hidden="1">
      <extLst>
        <ext xmlns:x15="http://schemas.microsoft.com/office/spreadsheetml/2010/11/main" uri="{B97F6D7D-B522-45F9-BDA1-12C45D357490}">
          <x15:cacheHierarchy aggregatedColumn="35"/>
        </ext>
      </extLst>
    </cacheHierarchy>
  </cacheHierarchies>
  <kpis count="0"/>
  <dimensions count="7">
    <dimension name="Calendar" uniqueName="[Calendar]" caption="Calendar"/>
    <dimension name="Customers" uniqueName="[Customers]" caption="Customers"/>
    <dimension measure="1" name="Measures" uniqueName="[Measures]" caption="Measures"/>
    <dimension name="Products" uniqueName="[Products]" caption="Products"/>
    <dimension name="RFM_Segments" uniqueName="[RFM_Segments]" caption="RFM_Segments"/>
    <dimension name="Segment_Summary" uniqueName="[Segment_Summary]" caption="Segment_Summary"/>
    <dimension name="Transactions" uniqueName="[Transactions]" caption="Transactions"/>
  </dimensions>
  <measureGroups count="6">
    <measureGroup name="Calendar" caption="Calendar"/>
    <measureGroup name="Customers" caption="Customers"/>
    <measureGroup name="Products" caption="Products"/>
    <measureGroup name="RFM_Segments" caption="RFM_Segments"/>
    <measureGroup name="Segment_Summary" caption="Segment_Summary"/>
    <measureGroup name="Transactions" caption="Transactions"/>
  </measureGroups>
  <maps count="9">
    <map measureGroup="0" dimension="0"/>
    <map measureGroup="1" dimension="1"/>
    <map measureGroup="2" dimension="3"/>
    <map measureGroup="3" dimension="4"/>
    <map measureGroup="4" dimension="5"/>
    <map measureGroup="5" dimension="0"/>
    <map measureGroup="5" dimension="1"/>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2.435992824074" createdVersion="8" refreshedVersion="8" minRefreshableVersion="3" recordCount="0" supportSubquery="1" supportAdvancedDrill="1" xr:uid="{E96C6268-5799-425E-8A27-F463713CB0B2}">
  <cacheSource type="external" connectionId="6"/>
  <cacheFields count="4">
    <cacheField name="[Measures].[Total Revenue]" caption="Total Revenue" numFmtId="0" hierarchy="56" level="32767"/>
    <cacheField name="[Customers].[Segment].[Segment]" caption="Segment" numFmtId="0" hierarchy="18" level="1">
      <sharedItems count="9">
        <s v="About to Sleep"/>
        <s v="At Risk"/>
        <s v="Champions"/>
        <s v="Lost"/>
        <s v="Loyal Customers"/>
        <s v="Need Attention"/>
        <s v="New Customers"/>
        <s v="Potential Loyalists"/>
        <s v="Promising"/>
      </sharedItems>
    </cacheField>
    <cacheField name="[Customers].[AgeGroup].[AgeGroup]" caption="AgeGroup" numFmtId="0" hierarchy="11" level="1">
      <sharedItems containsSemiMixedTypes="0" containsNonDate="0" containsString="0"/>
    </cacheField>
    <cacheField name="[Customers].[Country].[Country]" caption="Country" numFmtId="0" hierarchy="9" level="1">
      <sharedItems containsSemiMixedTypes="0" containsNonDate="0" containsString="0"/>
    </cacheField>
  </cacheFields>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3"/>
      </fieldsUsage>
    </cacheHierarchy>
    <cacheHierarchy uniqueName="[Customers].[Gender]" caption="Gender" attribute="1" defaultMemberUniqueName="[Customers].[Gender].[All]" allUniqueName="[Customers].[Gender].[All]" dimensionUniqueName="[Customers]" displayFolder="" count="0" memberValueDatatype="130" unbalanced="0"/>
    <cacheHierarchy uniqueName="[Customers].[AgeGroup]" caption="AgeGroup" attribute="1" defaultMemberUniqueName="[Customers].[AgeGroup].[All]" allUniqueName="[Customers].[AgeGroup].[All]" dimensionUniqueName="[Customers]" displayFolder="" count="2" memberValueDatatype="130" unbalanced="0">
      <fieldsUsage count="2">
        <fieldUsage x="-1"/>
        <fieldUsage x="2"/>
      </fieldsUsage>
    </cacheHierarchy>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LoyaltyScore]" caption="LoyaltyScore" attribute="1" defaultMemberUniqueName="[Customers].[LoyaltyScore].[All]" allUniqueName="[Customers].[LoyaltyScore].[All]" dimensionUniqueName="[Customers]" displayFolder="" count="0" memberValueDatatype="20" unbalanced="0"/>
    <cacheHierarchy uniqueName="[Customers].[Recency]" caption="Recency" attribute="1" defaultMemberUniqueName="[Customers].[Recency].[All]" allUniqueName="[Customers].[Recency].[All]" dimensionUniqueName="[Customers]" displayFolder="" count="0" memberValueDatatype="20" unbalanced="0"/>
    <cacheHierarchy uniqueName="[Customers].[Frequency]" caption="Frequency" attribute="1" defaultMemberUniqueName="[Customers].[Frequency].[All]" allUniqueName="[Customers].[Frequency].[All]" dimensionUniqueName="[Customers]" displayFolder="" count="0" memberValueDatatype="20" unbalanced="0"/>
    <cacheHierarchy uniqueName="[Customers].[Monetary]" caption="Monetary" attribute="1" defaultMemberUniqueName="[Customers].[Monetary].[All]" allUniqueName="[Customers].[Monetary].[All]" dimensionUniqueName="[Customers]" displayFolder="" count="0" memberValueDatatype="5"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1"/>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Price]" caption="CostPrice" attribute="1" defaultMemberUniqueName="[Products].[CostPrice].[All]" allUniqueName="[Products].[CostPrice].[All]" dimensionUniqueName="[Products]" displayFolder="" count="0" memberValueDatatype="5" unbalanced="0"/>
    <cacheHierarchy uniqueName="[RFM_Segments].[Customer ID]" caption="Customer ID" attribute="1" defaultMemberUniqueName="[RFM_Segments].[Customer ID].[All]" allUniqueName="[RFM_Segments].[Customer ID].[All]" dimensionUniqueName="[RFM_Segments]" displayFolder="" count="0" memberValueDatatype="20" unbalanced="0"/>
    <cacheHierarchy uniqueName="[RFM_Segments].[Recency]" caption="Recency" attribute="1" defaultMemberUniqueName="[RFM_Segments].[Recency].[All]" allUniqueName="[RFM_Segments].[Recency].[All]" dimensionUniqueName="[RFM_Segments]" displayFolder="" count="0" memberValueDatatype="20" unbalanced="0"/>
    <cacheHierarchy uniqueName="[RFM_Segments].[Frequency]" caption="Frequency" attribute="1" defaultMemberUniqueName="[RFM_Segments].[Frequency].[All]" allUniqueName="[RFM_Segments].[Frequency].[All]" dimensionUniqueName="[RFM_Segments]" displayFolder="" count="0" memberValueDatatype="20" unbalanced="0"/>
    <cacheHierarchy uniqueName="[RFM_Segments].[Monetary]" caption="Monetary" attribute="1" defaultMemberUniqueName="[RFM_Segments].[Monetary].[All]" allUniqueName="[RFM_Segments].[Monetary].[All]" dimensionUniqueName="[RFM_Segments]" displayFolder="" count="0" memberValueDatatype="5" unbalanced="0"/>
    <cacheHierarchy uniqueName="[RFM_Segments].[Segment]" caption="Segment" attribute="1" defaultMemberUniqueName="[RFM_Segments].[Segment].[All]" allUniqueName="[RFM_Segments].[Segment].[All]" dimensionUniqueName="[RFM_Segments]" displayFolder="" count="0" memberValueDatatype="130" unbalanced="0"/>
    <cacheHierarchy uniqueName="[Segment_Summary].[Segment]" caption="Segment" attribute="1" defaultMemberUniqueName="[Segment_Summary].[Segment].[All]" allUniqueName="[Segment_Summary].[Segment].[All]" dimensionUniqueName="[Segment_Summary]" displayFolder="" count="0" memberValueDatatype="130" unbalanced="0"/>
    <cacheHierarchy uniqueName="[Segment_Summary].[Customer Count]" caption="Customer Count" attribute="1" defaultMemberUniqueName="[Segment_Summary].[Customer Count].[All]" allUniqueName="[Segment_Summary].[Customer Count].[All]" dimensionUniqueName="[Segment_Summary]" displayFolder="" count="0" memberValueDatatype="20" unbalanced="0"/>
    <cacheHierarchy uniqueName="[Segment_Summary].[Total Revenue]" caption="Total Revenue" attribute="1" defaultMemberUniqueName="[Segment_Summary].[Total Revenue].[All]" allUniqueName="[Segment_Summary].[Total Revenue].[All]" dimensionUniqueName="[Segment_Summary]" displayFolder="" count="0" memberValueDatatype="5" unbalanced="0"/>
    <cacheHierarchy uniqueName="[Segment_Summary].[Avg Recency]" caption="Avg Recency" attribute="1" defaultMemberUniqueName="[Segment_Summary].[Avg Recency].[All]" allUniqueName="[Segment_Summary].[Avg Recency].[All]" dimensionUniqueName="[Segment_Summary]" displayFolder="" count="0" memberValueDatatype="5" unbalanced="0"/>
    <cacheHierarchy uniqueName="[Segment_Summary].[Avg Frequency]" caption="Avg Frequency" attribute="1" defaultMemberUniqueName="[Segment_Summary].[Avg Frequency].[All]" allUniqueName="[Segment_Summary].[Avg Frequency].[All]" dimensionUniqueName="[Segment_Summary]" displayFolder="" count="0" memberValueDatatype="5" unbalanced="0"/>
    <cacheHierarchy uniqueName="[Segment_Summary].[Avg Pct]" caption="Avg Pct" attribute="1" defaultMemberUniqueName="[Segment_Summary].[Avg Pct].[All]" allUniqueName="[Segment_Summary].[Avg Pct].[All]" dimensionUniqueName="[Segment_Summary]" displayFolder="" count="0" memberValueDatatype="5" unbalanced="0"/>
    <cacheHierarchy uniqueName="[Segment_Summary].[Cumulative Pct]" caption="Cumulative Pct" attribute="1" defaultMemberUniqueName="[Segment_Summary].[Cumulative Pct].[All]" allUniqueName="[Segment_Summary].[Cumulative Pct].[All]" dimensionUniqueName="[Segment_Summary]" displayFolder="" count="0" memberValueDatatype="5" unbalanced="0"/>
    <cacheHierarchy uniqueName="[Transactions].[InvoiceNo]" caption="InvoiceNo" attribute="1" defaultMemberUniqueName="[Transactions].[InvoiceNo].[All]" allUniqueName="[Transactions].[InvoiceNo].[All]" dimensionUniqueName="[Transactions]" displayFolder="" count="0" memberValueDatatype="130" unbalanced="0"/>
    <cacheHierarchy uniqueName="[Transactions].[CustomerID]" caption="CustomerID" attribute="1" defaultMemberUniqueName="[Transactions].[CustomerID].[All]" allUniqueName="[Transactions].[CustomerID].[All]" dimensionUniqueName="[Transactions]" displayFolder="" count="0" memberValueDatatype="20" unbalanced="0"/>
    <cacheHierarchy uniqueName="[Transactions].[ProductID]" caption="ProductID" attribute="1" defaultMemberUniqueName="[Transactions].[ProductID].[All]" allUniqueName="[Transactions].[ProductID].[All]" dimensionUniqueName="[Transactions]" displayFolder="" count="0" memberValueDatatype="130" unbalanced="0"/>
    <cacheHierarchy uniqueName="[Transactions].[InvoiceDate]" caption="InvoiceDate" attribute="1" time="1" defaultMemberUniqueName="[Transactions].[InvoiceDate].[All]" allUniqueName="[Transactions].[InvoiceDate].[All]" dimensionUniqueName="[Transactions]" displayFolder="" count="0" memberValueDatatype="7"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Transactions].[UnitPrice]" caption="UnitPrice" attribute="1" defaultMemberUniqueName="[Transactions].[UnitPrice].[All]" allUniqueName="[Transactions].[UnitPrice].[All]" dimensionUniqueName="[Transactions]" displayFolder="" count="0" memberValueDatatype="5" unbalanced="0"/>
    <cacheHierarchy uniqueName="[Transactions].[Discount]" caption="Discount" attribute="1" defaultMemberUniqueName="[Transactions].[Discount].[All]" allUniqueName="[Transactions].[Discount].[All]" dimensionUniqueName="[Transactions]" displayFolder="" count="0" memberValueDatatype="5"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FinalRevenue]" caption="FinalRevenue" attribute="1" defaultMemberUniqueName="[Transactions].[FinalRevenue].[All]" allUniqueName="[Transactions].[FinalRevenue].[All]" dimensionUniqueName="[Transactions]" displayFolder="" count="0" memberValueDatatype="5" unbalanced="0"/>
    <cacheHierarchy uniqueName="[Transactions].[PaymentMethod]" caption="PaymentMethod" attribute="1" defaultMemberUniqueName="[Transactions].[PaymentMethod].[All]" allUniqueName="[Transactions].[PaymentMethod].[All]" dimensionUniqueName="[Transactions]" displayFolder="" count="0" memberValueDatatype="130" unbalanced="0"/>
    <cacheHierarchy uniqueName="[Transactions].[OrderChannel]" caption="OrderChannel" attribute="1" defaultMemberUniqueName="[Transactions].[OrderChannel].[All]" allUniqueName="[Transactions].[OrderChannel].[All]" dimensionUniqueName="[Transactions]" displayFolder="" count="0" memberValueDatatype="130" unbalanced="0"/>
    <cacheHierarchy uniqueName="[Transactions].[ShippingCost]" caption="ShippingCost" attribute="1" defaultMemberUniqueName="[Transactions].[ShippingCost].[All]" allUniqueName="[Transactions].[ShippingCost].[All]" dimensionUniqueName="[Transactions]" displayFolder="" count="0" memberValueDatatype="5" unbalanced="0"/>
    <cacheHierarchy uniqueName="[Transactions].[DeliveryDays]" caption="DeliveryDays" attribute="1" defaultMemberUniqueName="[Transactions].[DeliveryDays].[All]" allUniqueName="[Transactions].[DeliveryDays].[All]" dimensionUniqueName="[Transactions]" displayFolder="" count="0" memberValueDatatype="20" unbalanced="0"/>
    <cacheHierarchy uniqueName="[Transactions].[Returned]" caption="Returned" attribute="1" defaultMemberUniqueName="[Transactions].[Returned].[All]" allUniqueName="[Transactions].[Returned].[All]" dimensionUniqueName="[Transactions]" displayFolder="" count="0" memberValueDatatype="130" unbalanced="0"/>
    <cacheHierarchy uniqueName="[Transactions].[DeliveryCategory]" caption="DeliveryCategory" attribute="1" defaultMemberUniqueName="[Transactions].[DeliveryCategory].[All]" allUniqueName="[Transactions].[DeliveryCategory].[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SubCategory]" caption="SubCategory" attribute="1" defaultMemberUniqueName="[Transactions].[SubCategory].[All]" allUniqueName="[Transactions].[SubCategory].[All]" dimensionUniqueName="[Transactions]" displayFolder="" count="0" memberValueDatatype="130" unbalanced="0"/>
    <cacheHierarchy uniqueName="[Transactions].[Brand]" caption="Brand" attribute="1" defaultMemberUniqueName="[Transactions].[Brand].[All]" allUniqueName="[Transactions].[Brand].[All]" dimensionUniqueName="[Transactions]" displayFolder="" count="0" memberValueDatatype="130" unbalanced="0"/>
    <cacheHierarchy uniqueName="[Transactions].[CostPrice]" caption="CostPrice" attribute="1" defaultMemberUniqueName="[Transactions].[CostPrice].[All]" allUniqueName="[Transactions].[CostPrice].[All]" dimensionUniqueName="[Transactions]" displayFolder="" count="0" memberValueDatatype="5" unbalanced="0"/>
    <cacheHierarchy uniqueName="[Transactions].[Profit]" caption="Profit" attribute="1" defaultMemberUniqueName="[Transactions].[Profit].[All]" allUniqueName="[Transactions].[Profit].[All]" dimensionUniqueName="[Transactions]" displayFolder="" count="0" memberValueDatatype="5" unbalanced="0"/>
    <cacheHierarchy uniqueName="[Measures].[Total Revenue]" caption="Total Revenue" measure="1" displayFolder="" measureGroup="Transactions" count="0" oneField="1">
      <fieldsUsage count="1">
        <fieldUsage x="0"/>
      </fieldsUsage>
    </cacheHierarchy>
    <cacheHierarchy uniqueName="[Measures].[Total Customers]" caption="Total Customers" measure="1" displayFolder="" measureGroup="Transactions" count="0"/>
    <cacheHierarchy uniqueName="[Measures].[Total Orders]" caption="Total Orders" measure="1" displayFolder="" measureGroup="Transactions" count="0"/>
    <cacheHierarchy uniqueName="[Measures].[Avg Order Value]" caption="Avg Order Value" measure="1" displayFolder="" measureGroup="Transactions" count="0"/>
    <cacheHierarchy uniqueName="[Measures].[Avg Frequency]" caption="Avg Frequency" measure="1" displayFolder="" measureGroup="Transactions" count="0"/>
    <cacheHierarchy uniqueName="[Measures].[Champions Revenue]" caption="Champions Revenue" measure="1" displayFolder="" measureGroup="Transactions" count="0"/>
    <cacheHierarchy uniqueName="[Measures].[At Risk Count]" caption="At Risk Count" measure="1" displayFolder="" measureGroup="Transactions" count="0"/>
    <cacheHierarchy uniqueName="[Measures].[Avg Recency by Segment]" caption="Avg Recency by Segment" measure="1" displayFolder="" measureGroup="Transactions"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RFM_Segments]" caption="__XL_Count RFM_Segments" measure="1" displayFolder="" measureGroup="RFM_Segments" count="0" hidden="1"/>
    <cacheHierarchy uniqueName="[Measures].[__XL_Count Segment_Summary]" caption="__XL_Count Segment_Summary" measure="1" displayFolder="" measureGroup="Segment_Summary" count="0" hidden="1"/>
    <cacheHierarchy uniqueName="[Measures].[__No measures defined]" caption="__No measures defined" measure="1" displayFolder="" count="0" hidden="1"/>
    <cacheHierarchy uniqueName="[Measures].[Sum of FinalRevenue]" caption="Sum of FinalRevenue" measure="1" displayFolder="" measureGroup="Transactions" count="0" hidden="1">
      <extLst>
        <ext xmlns:x15="http://schemas.microsoft.com/office/spreadsheetml/2010/11/main" uri="{B97F6D7D-B522-45F9-BDA1-12C45D357490}">
          <x15:cacheHierarchy aggregatedColumn="44"/>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InvoiceDate]" caption="Count of InvoiceDate" measure="1" displayFolder="" measureGroup="Transactions" count="0" hidden="1">
      <extLst>
        <ext xmlns:x15="http://schemas.microsoft.com/office/spreadsheetml/2010/11/main" uri="{B97F6D7D-B522-45F9-BDA1-12C45D357490}">
          <x15:cacheHierarchy aggregatedColumn="39"/>
        </ext>
      </extLst>
    </cacheHierarchy>
    <cacheHierarchy uniqueName="[Measures].[Max of InvoiceDate]" caption="Max of InvoiceDate" measure="1" displayFolder="" measureGroup="Transactions" count="0" hidden="1">
      <extLst>
        <ext xmlns:x15="http://schemas.microsoft.com/office/spreadsheetml/2010/11/main" uri="{B97F6D7D-B522-45F9-BDA1-12C45D357490}">
          <x15:cacheHierarchy aggregatedColumn="39"/>
        </ext>
      </extLst>
    </cacheHierarchy>
    <cacheHierarchy uniqueName="[Measures].[Count of InvoiceNo]" caption="Count of InvoiceNo" measure="1" displayFolder="" measureGroup="Transactions" count="0" hidden="1">
      <extLst>
        <ext xmlns:x15="http://schemas.microsoft.com/office/spreadsheetml/2010/11/main" uri="{B97F6D7D-B522-45F9-BDA1-12C45D357490}">
          <x15:cacheHierarchy aggregatedColumn="36"/>
        </ext>
      </extLst>
    </cacheHierarchy>
    <cacheHierarchy uniqueName="[Measures].[Distinct Count of InvoiceNo]" caption="Distinct Count of InvoiceNo" measure="1" displayFolder="" measureGroup="Transaction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Transactions" count="0" hidden="1">
      <extLst>
        <ext xmlns:x15="http://schemas.microsoft.com/office/spreadsheetml/2010/11/main" uri="{B97F6D7D-B522-45F9-BDA1-12C45D357490}">
          <x15:cacheHierarchy aggregatedColumn="43"/>
        </ext>
      </extLst>
    </cacheHierarchy>
    <cacheHierarchy uniqueName="[Measures].[Sum of Profit]" caption="Sum of Profit" measure="1" displayFolder="" measureGroup="Transactions" count="0" hidden="1">
      <extLst>
        <ext xmlns:x15="http://schemas.microsoft.com/office/spreadsheetml/2010/11/main" uri="{B97F6D7D-B522-45F9-BDA1-12C45D357490}">
          <x15:cacheHierarchy aggregatedColumn="55"/>
        </ext>
      </extLst>
    </cacheHierarchy>
    <cacheHierarchy uniqueName="[Measures].[Sum of Customer Count]" caption="Sum of Customer Count" measure="1" displayFolder="" measureGroup="Segment_Summary" count="0" hidden="1">
      <extLst>
        <ext xmlns:x15="http://schemas.microsoft.com/office/spreadsheetml/2010/11/main" uri="{B97F6D7D-B522-45F9-BDA1-12C45D357490}">
          <x15:cacheHierarchy aggregatedColumn="30"/>
        </ext>
      </extLst>
    </cacheHierarchy>
    <cacheHierarchy uniqueName="[Measures].[Sum of Total Revenue]" caption="Sum of Total Revenue" measure="1" displayFolder="" measureGroup="Segment_Summary" count="0" hidden="1">
      <extLst>
        <ext xmlns:x15="http://schemas.microsoft.com/office/spreadsheetml/2010/11/main" uri="{B97F6D7D-B522-45F9-BDA1-12C45D357490}">
          <x15:cacheHierarchy aggregatedColumn="31"/>
        </ext>
      </extLst>
    </cacheHierarchy>
    <cacheHierarchy uniqueName="[Measures].[Sum of Avg Recency]" caption="Sum of Avg Recency" measure="1" displayFolder="" measureGroup="Segment_Summary" count="0" hidden="1">
      <extLst>
        <ext xmlns:x15="http://schemas.microsoft.com/office/spreadsheetml/2010/11/main" uri="{B97F6D7D-B522-45F9-BDA1-12C45D357490}">
          <x15:cacheHierarchy aggregatedColumn="32"/>
        </ext>
      </extLst>
    </cacheHierarchy>
    <cacheHierarchy uniqueName="[Measures].[Sum of Avg Frequency]" caption="Sum of Avg Frequency" measure="1" displayFolder="" measureGroup="Segment_Summary" count="0" hidden="1">
      <extLst>
        <ext xmlns:x15="http://schemas.microsoft.com/office/spreadsheetml/2010/11/main" uri="{B97F6D7D-B522-45F9-BDA1-12C45D357490}">
          <x15:cacheHierarchy aggregatedColumn="33"/>
        </ext>
      </extLst>
    </cacheHierarchy>
    <cacheHierarchy uniqueName="[Measures].[Sum of Avg Pct]" caption="Sum of Avg Pct" measure="1" displayFolder="" measureGroup="Segment_Summary" count="0" hidden="1">
      <extLst>
        <ext xmlns:x15="http://schemas.microsoft.com/office/spreadsheetml/2010/11/main" uri="{B97F6D7D-B522-45F9-BDA1-12C45D357490}">
          <x15:cacheHierarchy aggregatedColumn="34"/>
        </ext>
      </extLst>
    </cacheHierarchy>
    <cacheHierarchy uniqueName="[Measures].[Sum of Cumulative Pct]" caption="Sum of Cumulative Pct" measure="1" displayFolder="" measureGroup="Segment_Summary" count="0" hidden="1">
      <extLst>
        <ext xmlns:x15="http://schemas.microsoft.com/office/spreadsheetml/2010/11/main" uri="{B97F6D7D-B522-45F9-BDA1-12C45D357490}">
          <x15:cacheHierarchy aggregatedColumn="35"/>
        </ext>
      </extLst>
    </cacheHierarchy>
  </cacheHierarchies>
  <kpis count="0"/>
  <dimensions count="7">
    <dimension name="Calendar" uniqueName="[Calendar]" caption="Calendar"/>
    <dimension name="Customers" uniqueName="[Customers]" caption="Customers"/>
    <dimension measure="1" name="Measures" uniqueName="[Measures]" caption="Measures"/>
    <dimension name="Products" uniqueName="[Products]" caption="Products"/>
    <dimension name="RFM_Segments" uniqueName="[RFM_Segments]" caption="RFM_Segments"/>
    <dimension name="Segment_Summary" uniqueName="[Segment_Summary]" caption="Segment_Summary"/>
    <dimension name="Transactions" uniqueName="[Transactions]" caption="Transactions"/>
  </dimensions>
  <measureGroups count="6">
    <measureGroup name="Calendar" caption="Calendar"/>
    <measureGroup name="Customers" caption="Customers"/>
    <measureGroup name="Products" caption="Products"/>
    <measureGroup name="RFM_Segments" caption="RFM_Segments"/>
    <measureGroup name="Segment_Summary" caption="Segment_Summary"/>
    <measureGroup name="Transactions" caption="Transactions"/>
  </measureGroups>
  <maps count="9">
    <map measureGroup="0" dimension="0"/>
    <map measureGroup="1" dimension="1"/>
    <map measureGroup="2" dimension="3"/>
    <map measureGroup="3" dimension="4"/>
    <map measureGroup="4" dimension="5"/>
    <map measureGroup="5" dimension="0"/>
    <map measureGroup="5" dimension="1"/>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2.435976736109" createdVersion="8" refreshedVersion="8" minRefreshableVersion="3" recordCount="0" supportSubquery="1" supportAdvancedDrill="1" xr:uid="{8AE4AB97-7950-4BF9-BECA-1A87E6B12A05}">
  <cacheSource type="external" connectionId="6"/>
  <cacheFields count="4">
    <cacheField name="[Measures].[Total Customers]" caption="Total Customers" numFmtId="0" hierarchy="57" level="32767"/>
    <cacheField name="[Customers].[Segment].[Segment]" caption="Segment" numFmtId="0" hierarchy="18" level="1">
      <sharedItems count="9">
        <s v="About to Sleep"/>
        <s v="At Risk"/>
        <s v="Champions"/>
        <s v="Lost"/>
        <s v="Loyal Customers"/>
        <s v="Need Attention"/>
        <s v="New Customers"/>
        <s v="Potential Loyalists"/>
        <s v="Promising"/>
      </sharedItems>
    </cacheField>
    <cacheField name="[Customers].[AgeGroup].[AgeGroup]" caption="AgeGroup" numFmtId="0" hierarchy="11" level="1">
      <sharedItems containsSemiMixedTypes="0" containsNonDate="0" containsString="0"/>
    </cacheField>
    <cacheField name="[Customers].[Country].[Country]" caption="Country" numFmtId="0" hierarchy="9" level="1">
      <sharedItems containsSemiMixedTypes="0" containsNonDate="0" containsString="0"/>
    </cacheField>
  </cacheFields>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3"/>
      </fieldsUsage>
    </cacheHierarchy>
    <cacheHierarchy uniqueName="[Customers].[Gender]" caption="Gender" attribute="1" defaultMemberUniqueName="[Customers].[Gender].[All]" allUniqueName="[Customers].[Gender].[All]" dimensionUniqueName="[Customers]" displayFolder="" count="0" memberValueDatatype="130" unbalanced="0"/>
    <cacheHierarchy uniqueName="[Customers].[AgeGroup]" caption="AgeGroup" attribute="1" defaultMemberUniqueName="[Customers].[AgeGroup].[All]" allUniqueName="[Customers].[AgeGroup].[All]" dimensionUniqueName="[Customers]" displayFolder="" count="2" memberValueDatatype="130" unbalanced="0">
      <fieldsUsage count="2">
        <fieldUsage x="-1"/>
        <fieldUsage x="2"/>
      </fieldsUsage>
    </cacheHierarchy>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LoyaltyScore]" caption="LoyaltyScore" attribute="1" defaultMemberUniqueName="[Customers].[LoyaltyScore].[All]" allUniqueName="[Customers].[LoyaltyScore].[All]" dimensionUniqueName="[Customers]" displayFolder="" count="0" memberValueDatatype="20" unbalanced="0"/>
    <cacheHierarchy uniqueName="[Customers].[Recency]" caption="Recency" attribute="1" defaultMemberUniqueName="[Customers].[Recency].[All]" allUniqueName="[Customers].[Recency].[All]" dimensionUniqueName="[Customers]" displayFolder="" count="0" memberValueDatatype="20" unbalanced="0"/>
    <cacheHierarchy uniqueName="[Customers].[Frequency]" caption="Frequency" attribute="1" defaultMemberUniqueName="[Customers].[Frequency].[All]" allUniqueName="[Customers].[Frequency].[All]" dimensionUniqueName="[Customers]" displayFolder="" count="0" memberValueDatatype="20" unbalanced="0"/>
    <cacheHierarchy uniqueName="[Customers].[Monetary]" caption="Monetary" attribute="1" defaultMemberUniqueName="[Customers].[Monetary].[All]" allUniqueName="[Customers].[Monetary].[All]" dimensionUniqueName="[Customers]" displayFolder="" count="0" memberValueDatatype="5"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1"/>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Price]" caption="CostPrice" attribute="1" defaultMemberUniqueName="[Products].[CostPrice].[All]" allUniqueName="[Products].[CostPrice].[All]" dimensionUniqueName="[Products]" displayFolder="" count="0" memberValueDatatype="5" unbalanced="0"/>
    <cacheHierarchy uniqueName="[RFM_Segments].[Customer ID]" caption="Customer ID" attribute="1" defaultMemberUniqueName="[RFM_Segments].[Customer ID].[All]" allUniqueName="[RFM_Segments].[Customer ID].[All]" dimensionUniqueName="[RFM_Segments]" displayFolder="" count="0" memberValueDatatype="20" unbalanced="0"/>
    <cacheHierarchy uniqueName="[RFM_Segments].[Recency]" caption="Recency" attribute="1" defaultMemberUniqueName="[RFM_Segments].[Recency].[All]" allUniqueName="[RFM_Segments].[Recency].[All]" dimensionUniqueName="[RFM_Segments]" displayFolder="" count="0" memberValueDatatype="20" unbalanced="0"/>
    <cacheHierarchy uniqueName="[RFM_Segments].[Frequency]" caption="Frequency" attribute="1" defaultMemberUniqueName="[RFM_Segments].[Frequency].[All]" allUniqueName="[RFM_Segments].[Frequency].[All]" dimensionUniqueName="[RFM_Segments]" displayFolder="" count="0" memberValueDatatype="20" unbalanced="0"/>
    <cacheHierarchy uniqueName="[RFM_Segments].[Monetary]" caption="Monetary" attribute="1" defaultMemberUniqueName="[RFM_Segments].[Monetary].[All]" allUniqueName="[RFM_Segments].[Monetary].[All]" dimensionUniqueName="[RFM_Segments]" displayFolder="" count="0" memberValueDatatype="5" unbalanced="0"/>
    <cacheHierarchy uniqueName="[RFM_Segments].[Segment]" caption="Segment" attribute="1" defaultMemberUniqueName="[RFM_Segments].[Segment].[All]" allUniqueName="[RFM_Segments].[Segment].[All]" dimensionUniqueName="[RFM_Segments]" displayFolder="" count="0" memberValueDatatype="130" unbalanced="0"/>
    <cacheHierarchy uniqueName="[Segment_Summary].[Segment]" caption="Segment" attribute="1" defaultMemberUniqueName="[Segment_Summary].[Segment].[All]" allUniqueName="[Segment_Summary].[Segment].[All]" dimensionUniqueName="[Segment_Summary]" displayFolder="" count="0" memberValueDatatype="130" unbalanced="0"/>
    <cacheHierarchy uniqueName="[Segment_Summary].[Customer Count]" caption="Customer Count" attribute="1" defaultMemberUniqueName="[Segment_Summary].[Customer Count].[All]" allUniqueName="[Segment_Summary].[Customer Count].[All]" dimensionUniqueName="[Segment_Summary]" displayFolder="" count="0" memberValueDatatype="20" unbalanced="0"/>
    <cacheHierarchy uniqueName="[Segment_Summary].[Total Revenue]" caption="Total Revenue" attribute="1" defaultMemberUniqueName="[Segment_Summary].[Total Revenue].[All]" allUniqueName="[Segment_Summary].[Total Revenue].[All]" dimensionUniqueName="[Segment_Summary]" displayFolder="" count="0" memberValueDatatype="5" unbalanced="0"/>
    <cacheHierarchy uniqueName="[Segment_Summary].[Avg Recency]" caption="Avg Recency" attribute="1" defaultMemberUniqueName="[Segment_Summary].[Avg Recency].[All]" allUniqueName="[Segment_Summary].[Avg Recency].[All]" dimensionUniqueName="[Segment_Summary]" displayFolder="" count="0" memberValueDatatype="5" unbalanced="0"/>
    <cacheHierarchy uniqueName="[Segment_Summary].[Avg Frequency]" caption="Avg Frequency" attribute="1" defaultMemberUniqueName="[Segment_Summary].[Avg Frequency].[All]" allUniqueName="[Segment_Summary].[Avg Frequency].[All]" dimensionUniqueName="[Segment_Summary]" displayFolder="" count="0" memberValueDatatype="5" unbalanced="0"/>
    <cacheHierarchy uniqueName="[Segment_Summary].[Avg Pct]" caption="Avg Pct" attribute="1" defaultMemberUniqueName="[Segment_Summary].[Avg Pct].[All]" allUniqueName="[Segment_Summary].[Avg Pct].[All]" dimensionUniqueName="[Segment_Summary]" displayFolder="" count="0" memberValueDatatype="5" unbalanced="0"/>
    <cacheHierarchy uniqueName="[Segment_Summary].[Cumulative Pct]" caption="Cumulative Pct" attribute="1" defaultMemberUniqueName="[Segment_Summary].[Cumulative Pct].[All]" allUniqueName="[Segment_Summary].[Cumulative Pct].[All]" dimensionUniqueName="[Segment_Summary]" displayFolder="" count="0" memberValueDatatype="5" unbalanced="0"/>
    <cacheHierarchy uniqueName="[Transactions].[InvoiceNo]" caption="InvoiceNo" attribute="1" defaultMemberUniqueName="[Transactions].[InvoiceNo].[All]" allUniqueName="[Transactions].[InvoiceNo].[All]" dimensionUniqueName="[Transactions]" displayFolder="" count="0" memberValueDatatype="130" unbalanced="0"/>
    <cacheHierarchy uniqueName="[Transactions].[CustomerID]" caption="CustomerID" attribute="1" defaultMemberUniqueName="[Transactions].[CustomerID].[All]" allUniqueName="[Transactions].[CustomerID].[All]" dimensionUniqueName="[Transactions]" displayFolder="" count="0" memberValueDatatype="20" unbalanced="0"/>
    <cacheHierarchy uniqueName="[Transactions].[ProductID]" caption="ProductID" attribute="1" defaultMemberUniqueName="[Transactions].[ProductID].[All]" allUniqueName="[Transactions].[ProductID].[All]" dimensionUniqueName="[Transactions]" displayFolder="" count="0" memberValueDatatype="130" unbalanced="0"/>
    <cacheHierarchy uniqueName="[Transactions].[InvoiceDate]" caption="InvoiceDate" attribute="1" time="1" defaultMemberUniqueName="[Transactions].[InvoiceDate].[All]" allUniqueName="[Transactions].[InvoiceDate].[All]" dimensionUniqueName="[Transactions]" displayFolder="" count="0" memberValueDatatype="7"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Transactions].[UnitPrice]" caption="UnitPrice" attribute="1" defaultMemberUniqueName="[Transactions].[UnitPrice].[All]" allUniqueName="[Transactions].[UnitPrice].[All]" dimensionUniqueName="[Transactions]" displayFolder="" count="0" memberValueDatatype="5" unbalanced="0"/>
    <cacheHierarchy uniqueName="[Transactions].[Discount]" caption="Discount" attribute="1" defaultMemberUniqueName="[Transactions].[Discount].[All]" allUniqueName="[Transactions].[Discount].[All]" dimensionUniqueName="[Transactions]" displayFolder="" count="0" memberValueDatatype="5"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FinalRevenue]" caption="FinalRevenue" attribute="1" defaultMemberUniqueName="[Transactions].[FinalRevenue].[All]" allUniqueName="[Transactions].[FinalRevenue].[All]" dimensionUniqueName="[Transactions]" displayFolder="" count="0" memberValueDatatype="5" unbalanced="0"/>
    <cacheHierarchy uniqueName="[Transactions].[PaymentMethod]" caption="PaymentMethod" attribute="1" defaultMemberUniqueName="[Transactions].[PaymentMethod].[All]" allUniqueName="[Transactions].[PaymentMethod].[All]" dimensionUniqueName="[Transactions]" displayFolder="" count="0" memberValueDatatype="130" unbalanced="0"/>
    <cacheHierarchy uniqueName="[Transactions].[OrderChannel]" caption="OrderChannel" attribute="1" defaultMemberUniqueName="[Transactions].[OrderChannel].[All]" allUniqueName="[Transactions].[OrderChannel].[All]" dimensionUniqueName="[Transactions]" displayFolder="" count="0" memberValueDatatype="130" unbalanced="0"/>
    <cacheHierarchy uniqueName="[Transactions].[ShippingCost]" caption="ShippingCost" attribute="1" defaultMemberUniqueName="[Transactions].[ShippingCost].[All]" allUniqueName="[Transactions].[ShippingCost].[All]" dimensionUniqueName="[Transactions]" displayFolder="" count="0" memberValueDatatype="5" unbalanced="0"/>
    <cacheHierarchy uniqueName="[Transactions].[DeliveryDays]" caption="DeliveryDays" attribute="1" defaultMemberUniqueName="[Transactions].[DeliveryDays].[All]" allUniqueName="[Transactions].[DeliveryDays].[All]" dimensionUniqueName="[Transactions]" displayFolder="" count="0" memberValueDatatype="20" unbalanced="0"/>
    <cacheHierarchy uniqueName="[Transactions].[Returned]" caption="Returned" attribute="1" defaultMemberUniqueName="[Transactions].[Returned].[All]" allUniqueName="[Transactions].[Returned].[All]" dimensionUniqueName="[Transactions]" displayFolder="" count="0" memberValueDatatype="130" unbalanced="0"/>
    <cacheHierarchy uniqueName="[Transactions].[DeliveryCategory]" caption="DeliveryCategory" attribute="1" defaultMemberUniqueName="[Transactions].[DeliveryCategory].[All]" allUniqueName="[Transactions].[DeliveryCategory].[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SubCategory]" caption="SubCategory" attribute="1" defaultMemberUniqueName="[Transactions].[SubCategory].[All]" allUniqueName="[Transactions].[SubCategory].[All]" dimensionUniqueName="[Transactions]" displayFolder="" count="0" memberValueDatatype="130" unbalanced="0"/>
    <cacheHierarchy uniqueName="[Transactions].[Brand]" caption="Brand" attribute="1" defaultMemberUniqueName="[Transactions].[Brand].[All]" allUniqueName="[Transactions].[Brand].[All]" dimensionUniqueName="[Transactions]" displayFolder="" count="0" memberValueDatatype="130" unbalanced="0"/>
    <cacheHierarchy uniqueName="[Transactions].[CostPrice]" caption="CostPrice" attribute="1" defaultMemberUniqueName="[Transactions].[CostPrice].[All]" allUniqueName="[Transactions].[CostPrice].[All]" dimensionUniqueName="[Transactions]" displayFolder="" count="0" memberValueDatatype="5" unbalanced="0"/>
    <cacheHierarchy uniqueName="[Transactions].[Profit]" caption="Profit" attribute="1" defaultMemberUniqueName="[Transactions].[Profit].[All]" allUniqueName="[Transactions].[Profit].[All]" dimensionUniqueName="[Transactions]" displayFolder="" count="0" memberValueDatatype="5" unbalanced="0"/>
    <cacheHierarchy uniqueName="[Measures].[Total Revenue]" caption="Total Revenue" measure="1" displayFolder="" measureGroup="Transactions" count="0"/>
    <cacheHierarchy uniqueName="[Measures].[Total Customers]" caption="Total Customers" measure="1" displayFolder="" measureGroup="Transactions" count="0" oneField="1">
      <fieldsUsage count="1">
        <fieldUsage x="0"/>
      </fieldsUsage>
    </cacheHierarchy>
    <cacheHierarchy uniqueName="[Measures].[Total Orders]" caption="Total Orders" measure="1" displayFolder="" measureGroup="Transactions" count="0"/>
    <cacheHierarchy uniqueName="[Measures].[Avg Order Value]" caption="Avg Order Value" measure="1" displayFolder="" measureGroup="Transactions" count="0"/>
    <cacheHierarchy uniqueName="[Measures].[Avg Frequency]" caption="Avg Frequency" measure="1" displayFolder="" measureGroup="Transactions" count="0"/>
    <cacheHierarchy uniqueName="[Measures].[Champions Revenue]" caption="Champions Revenue" measure="1" displayFolder="" measureGroup="Transactions" count="0"/>
    <cacheHierarchy uniqueName="[Measures].[At Risk Count]" caption="At Risk Count" measure="1" displayFolder="" measureGroup="Transactions" count="0"/>
    <cacheHierarchy uniqueName="[Measures].[Avg Recency by Segment]" caption="Avg Recency by Segment" measure="1" displayFolder="" measureGroup="Transactions"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RFM_Segments]" caption="__XL_Count RFM_Segments" measure="1" displayFolder="" measureGroup="RFM_Segments" count="0" hidden="1"/>
    <cacheHierarchy uniqueName="[Measures].[__XL_Count Segment_Summary]" caption="__XL_Count Segment_Summary" measure="1" displayFolder="" measureGroup="Segment_Summary" count="0" hidden="1"/>
    <cacheHierarchy uniqueName="[Measures].[__No measures defined]" caption="__No measures defined" measure="1" displayFolder="" count="0" hidden="1"/>
    <cacheHierarchy uniqueName="[Measures].[Sum of FinalRevenue]" caption="Sum of FinalRevenue" measure="1" displayFolder="" measureGroup="Transactions" count="0" hidden="1">
      <extLst>
        <ext xmlns:x15="http://schemas.microsoft.com/office/spreadsheetml/2010/11/main" uri="{B97F6D7D-B522-45F9-BDA1-12C45D357490}">
          <x15:cacheHierarchy aggregatedColumn="44"/>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InvoiceDate]" caption="Count of InvoiceDate" measure="1" displayFolder="" measureGroup="Transactions" count="0" hidden="1">
      <extLst>
        <ext xmlns:x15="http://schemas.microsoft.com/office/spreadsheetml/2010/11/main" uri="{B97F6D7D-B522-45F9-BDA1-12C45D357490}">
          <x15:cacheHierarchy aggregatedColumn="39"/>
        </ext>
      </extLst>
    </cacheHierarchy>
    <cacheHierarchy uniqueName="[Measures].[Max of InvoiceDate]" caption="Max of InvoiceDate" measure="1" displayFolder="" measureGroup="Transactions" count="0" hidden="1">
      <extLst>
        <ext xmlns:x15="http://schemas.microsoft.com/office/spreadsheetml/2010/11/main" uri="{B97F6D7D-B522-45F9-BDA1-12C45D357490}">
          <x15:cacheHierarchy aggregatedColumn="39"/>
        </ext>
      </extLst>
    </cacheHierarchy>
    <cacheHierarchy uniqueName="[Measures].[Count of InvoiceNo]" caption="Count of InvoiceNo" measure="1" displayFolder="" measureGroup="Transactions" count="0" hidden="1">
      <extLst>
        <ext xmlns:x15="http://schemas.microsoft.com/office/spreadsheetml/2010/11/main" uri="{B97F6D7D-B522-45F9-BDA1-12C45D357490}">
          <x15:cacheHierarchy aggregatedColumn="36"/>
        </ext>
      </extLst>
    </cacheHierarchy>
    <cacheHierarchy uniqueName="[Measures].[Distinct Count of InvoiceNo]" caption="Distinct Count of InvoiceNo" measure="1" displayFolder="" measureGroup="Transaction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Transactions" count="0" hidden="1">
      <extLst>
        <ext xmlns:x15="http://schemas.microsoft.com/office/spreadsheetml/2010/11/main" uri="{B97F6D7D-B522-45F9-BDA1-12C45D357490}">
          <x15:cacheHierarchy aggregatedColumn="43"/>
        </ext>
      </extLst>
    </cacheHierarchy>
    <cacheHierarchy uniqueName="[Measures].[Sum of Profit]" caption="Sum of Profit" measure="1" displayFolder="" measureGroup="Transactions" count="0" hidden="1">
      <extLst>
        <ext xmlns:x15="http://schemas.microsoft.com/office/spreadsheetml/2010/11/main" uri="{B97F6D7D-B522-45F9-BDA1-12C45D357490}">
          <x15:cacheHierarchy aggregatedColumn="55"/>
        </ext>
      </extLst>
    </cacheHierarchy>
    <cacheHierarchy uniqueName="[Measures].[Sum of Customer Count]" caption="Sum of Customer Count" measure="1" displayFolder="" measureGroup="Segment_Summary" count="0" hidden="1">
      <extLst>
        <ext xmlns:x15="http://schemas.microsoft.com/office/spreadsheetml/2010/11/main" uri="{B97F6D7D-B522-45F9-BDA1-12C45D357490}">
          <x15:cacheHierarchy aggregatedColumn="30"/>
        </ext>
      </extLst>
    </cacheHierarchy>
    <cacheHierarchy uniqueName="[Measures].[Sum of Total Revenue]" caption="Sum of Total Revenue" measure="1" displayFolder="" measureGroup="Segment_Summary" count="0" hidden="1">
      <extLst>
        <ext xmlns:x15="http://schemas.microsoft.com/office/spreadsheetml/2010/11/main" uri="{B97F6D7D-B522-45F9-BDA1-12C45D357490}">
          <x15:cacheHierarchy aggregatedColumn="31"/>
        </ext>
      </extLst>
    </cacheHierarchy>
    <cacheHierarchy uniqueName="[Measures].[Sum of Avg Recency]" caption="Sum of Avg Recency" measure="1" displayFolder="" measureGroup="Segment_Summary" count="0" hidden="1">
      <extLst>
        <ext xmlns:x15="http://schemas.microsoft.com/office/spreadsheetml/2010/11/main" uri="{B97F6D7D-B522-45F9-BDA1-12C45D357490}">
          <x15:cacheHierarchy aggregatedColumn="32"/>
        </ext>
      </extLst>
    </cacheHierarchy>
    <cacheHierarchy uniqueName="[Measures].[Sum of Avg Frequency]" caption="Sum of Avg Frequency" measure="1" displayFolder="" measureGroup="Segment_Summary" count="0" hidden="1">
      <extLst>
        <ext xmlns:x15="http://schemas.microsoft.com/office/spreadsheetml/2010/11/main" uri="{B97F6D7D-B522-45F9-BDA1-12C45D357490}">
          <x15:cacheHierarchy aggregatedColumn="33"/>
        </ext>
      </extLst>
    </cacheHierarchy>
    <cacheHierarchy uniqueName="[Measures].[Sum of Avg Pct]" caption="Sum of Avg Pct" measure="1" displayFolder="" measureGroup="Segment_Summary" count="0" hidden="1">
      <extLst>
        <ext xmlns:x15="http://schemas.microsoft.com/office/spreadsheetml/2010/11/main" uri="{B97F6D7D-B522-45F9-BDA1-12C45D357490}">
          <x15:cacheHierarchy aggregatedColumn="34"/>
        </ext>
      </extLst>
    </cacheHierarchy>
    <cacheHierarchy uniqueName="[Measures].[Sum of Cumulative Pct]" caption="Sum of Cumulative Pct" measure="1" displayFolder="" measureGroup="Segment_Summary" count="0" hidden="1">
      <extLst>
        <ext xmlns:x15="http://schemas.microsoft.com/office/spreadsheetml/2010/11/main" uri="{B97F6D7D-B522-45F9-BDA1-12C45D357490}">
          <x15:cacheHierarchy aggregatedColumn="35"/>
        </ext>
      </extLst>
    </cacheHierarchy>
  </cacheHierarchies>
  <kpis count="0"/>
  <dimensions count="7">
    <dimension name="Calendar" uniqueName="[Calendar]" caption="Calendar"/>
    <dimension name="Customers" uniqueName="[Customers]" caption="Customers"/>
    <dimension measure="1" name="Measures" uniqueName="[Measures]" caption="Measures"/>
    <dimension name="Products" uniqueName="[Products]" caption="Products"/>
    <dimension name="RFM_Segments" uniqueName="[RFM_Segments]" caption="RFM_Segments"/>
    <dimension name="Segment_Summary" uniqueName="[Segment_Summary]" caption="Segment_Summary"/>
    <dimension name="Transactions" uniqueName="[Transactions]" caption="Transactions"/>
  </dimensions>
  <measureGroups count="6">
    <measureGroup name="Calendar" caption="Calendar"/>
    <measureGroup name="Customers" caption="Customers"/>
    <measureGroup name="Products" caption="Products"/>
    <measureGroup name="RFM_Segments" caption="RFM_Segments"/>
    <measureGroup name="Segment_Summary" caption="Segment_Summary"/>
    <measureGroup name="Transactions" caption="Transactions"/>
  </measureGroups>
  <maps count="9">
    <map measureGroup="0" dimension="0"/>
    <map measureGroup="1" dimension="1"/>
    <map measureGroup="2" dimension="3"/>
    <map measureGroup="3" dimension="4"/>
    <map measureGroup="4" dimension="5"/>
    <map measureGroup="5" dimension="0"/>
    <map measureGroup="5" dimension="1"/>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2.435978009256" createdVersion="8" refreshedVersion="8" minRefreshableVersion="3" recordCount="0" supportSubquery="1" supportAdvancedDrill="1" xr:uid="{2BFDED73-A0C4-49AD-A6BA-899C9160D4D7}">
  <cacheSource type="external" connectionId="6"/>
  <cacheFields count="4">
    <cacheField name="[Customers].[Segment].[Segment]" caption="Segment" numFmtId="0" hierarchy="18" level="1">
      <sharedItems count="9">
        <s v="About to Sleep"/>
        <s v="At Risk"/>
        <s v="Champions"/>
        <s v="Lost"/>
        <s v="Loyal Customers"/>
        <s v="Need Attention"/>
        <s v="New Customers"/>
        <s v="Potential Loyalists"/>
        <s v="Promising"/>
      </sharedItems>
    </cacheField>
    <cacheField name="[Measures].[Avg Recency by Segment]" caption="Avg Recency by Segment" numFmtId="0" hierarchy="63" level="32767"/>
    <cacheField name="[Customers].[AgeGroup].[AgeGroup]" caption="AgeGroup" numFmtId="0" hierarchy="11" level="1">
      <sharedItems containsSemiMixedTypes="0" containsNonDate="0" containsString="0"/>
    </cacheField>
    <cacheField name="[Customers].[Country].[Country]" caption="Country" numFmtId="0" hierarchy="9" level="1">
      <sharedItems containsSemiMixedTypes="0" containsNonDate="0" containsString="0"/>
    </cacheField>
  </cacheFields>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3"/>
      </fieldsUsage>
    </cacheHierarchy>
    <cacheHierarchy uniqueName="[Customers].[Gender]" caption="Gender" attribute="1" defaultMemberUniqueName="[Customers].[Gender].[All]" allUniqueName="[Customers].[Gender].[All]" dimensionUniqueName="[Customers]" displayFolder="" count="0" memberValueDatatype="130" unbalanced="0"/>
    <cacheHierarchy uniqueName="[Customers].[AgeGroup]" caption="AgeGroup" attribute="1" defaultMemberUniqueName="[Customers].[AgeGroup].[All]" allUniqueName="[Customers].[AgeGroup].[All]" dimensionUniqueName="[Customers]" displayFolder="" count="2" memberValueDatatype="130" unbalanced="0">
      <fieldsUsage count="2">
        <fieldUsage x="-1"/>
        <fieldUsage x="2"/>
      </fieldsUsage>
    </cacheHierarchy>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LoyaltyScore]" caption="LoyaltyScore" attribute="1" defaultMemberUniqueName="[Customers].[LoyaltyScore].[All]" allUniqueName="[Customers].[LoyaltyScore].[All]" dimensionUniqueName="[Customers]" displayFolder="" count="0" memberValueDatatype="20" unbalanced="0"/>
    <cacheHierarchy uniqueName="[Customers].[Recency]" caption="Recency" attribute="1" defaultMemberUniqueName="[Customers].[Recency].[All]" allUniqueName="[Customers].[Recency].[All]" dimensionUniqueName="[Customers]" displayFolder="" count="0" memberValueDatatype="20" unbalanced="0"/>
    <cacheHierarchy uniqueName="[Customers].[Frequency]" caption="Frequency" attribute="1" defaultMemberUniqueName="[Customers].[Frequency].[All]" allUniqueName="[Customers].[Frequency].[All]" dimensionUniqueName="[Customers]" displayFolder="" count="0" memberValueDatatype="20" unbalanced="0"/>
    <cacheHierarchy uniqueName="[Customers].[Monetary]" caption="Monetary" attribute="1" defaultMemberUniqueName="[Customers].[Monetary].[All]" allUniqueName="[Customers].[Monetary].[All]" dimensionUniqueName="[Customers]" displayFolder="" count="0" memberValueDatatype="5"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0"/>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Price]" caption="CostPrice" attribute="1" defaultMemberUniqueName="[Products].[CostPrice].[All]" allUniqueName="[Products].[CostPrice].[All]" dimensionUniqueName="[Products]" displayFolder="" count="0" memberValueDatatype="5" unbalanced="0"/>
    <cacheHierarchy uniqueName="[RFM_Segments].[Customer ID]" caption="Customer ID" attribute="1" defaultMemberUniqueName="[RFM_Segments].[Customer ID].[All]" allUniqueName="[RFM_Segments].[Customer ID].[All]" dimensionUniqueName="[RFM_Segments]" displayFolder="" count="0" memberValueDatatype="20" unbalanced="0"/>
    <cacheHierarchy uniqueName="[RFM_Segments].[Recency]" caption="Recency" attribute="1" defaultMemberUniqueName="[RFM_Segments].[Recency].[All]" allUniqueName="[RFM_Segments].[Recency].[All]" dimensionUniqueName="[RFM_Segments]" displayFolder="" count="0" memberValueDatatype="20" unbalanced="0"/>
    <cacheHierarchy uniqueName="[RFM_Segments].[Frequency]" caption="Frequency" attribute="1" defaultMemberUniqueName="[RFM_Segments].[Frequency].[All]" allUniqueName="[RFM_Segments].[Frequency].[All]" dimensionUniqueName="[RFM_Segments]" displayFolder="" count="0" memberValueDatatype="20" unbalanced="0"/>
    <cacheHierarchy uniqueName="[RFM_Segments].[Monetary]" caption="Monetary" attribute="1" defaultMemberUniqueName="[RFM_Segments].[Monetary].[All]" allUniqueName="[RFM_Segments].[Monetary].[All]" dimensionUniqueName="[RFM_Segments]" displayFolder="" count="0" memberValueDatatype="5" unbalanced="0"/>
    <cacheHierarchy uniqueName="[RFM_Segments].[Segment]" caption="Segment" attribute="1" defaultMemberUniqueName="[RFM_Segments].[Segment].[All]" allUniqueName="[RFM_Segments].[Segment].[All]" dimensionUniqueName="[RFM_Segments]" displayFolder="" count="0" memberValueDatatype="130" unbalanced="0"/>
    <cacheHierarchy uniqueName="[Segment_Summary].[Segment]" caption="Segment" attribute="1" defaultMemberUniqueName="[Segment_Summary].[Segment].[All]" allUniqueName="[Segment_Summary].[Segment].[All]" dimensionUniqueName="[Segment_Summary]" displayFolder="" count="0" memberValueDatatype="130" unbalanced="0"/>
    <cacheHierarchy uniqueName="[Segment_Summary].[Customer Count]" caption="Customer Count" attribute="1" defaultMemberUniqueName="[Segment_Summary].[Customer Count].[All]" allUniqueName="[Segment_Summary].[Customer Count].[All]" dimensionUniqueName="[Segment_Summary]" displayFolder="" count="0" memberValueDatatype="20" unbalanced="0"/>
    <cacheHierarchy uniqueName="[Segment_Summary].[Total Revenue]" caption="Total Revenue" attribute="1" defaultMemberUniqueName="[Segment_Summary].[Total Revenue].[All]" allUniqueName="[Segment_Summary].[Total Revenue].[All]" dimensionUniqueName="[Segment_Summary]" displayFolder="" count="0" memberValueDatatype="5" unbalanced="0"/>
    <cacheHierarchy uniqueName="[Segment_Summary].[Avg Recency]" caption="Avg Recency" attribute="1" defaultMemberUniqueName="[Segment_Summary].[Avg Recency].[All]" allUniqueName="[Segment_Summary].[Avg Recency].[All]" dimensionUniqueName="[Segment_Summary]" displayFolder="" count="0" memberValueDatatype="5" unbalanced="0"/>
    <cacheHierarchy uniqueName="[Segment_Summary].[Avg Frequency]" caption="Avg Frequency" attribute="1" defaultMemberUniqueName="[Segment_Summary].[Avg Frequency].[All]" allUniqueName="[Segment_Summary].[Avg Frequency].[All]" dimensionUniqueName="[Segment_Summary]" displayFolder="" count="0" memberValueDatatype="5" unbalanced="0"/>
    <cacheHierarchy uniqueName="[Segment_Summary].[Avg Pct]" caption="Avg Pct" attribute="1" defaultMemberUniqueName="[Segment_Summary].[Avg Pct].[All]" allUniqueName="[Segment_Summary].[Avg Pct].[All]" dimensionUniqueName="[Segment_Summary]" displayFolder="" count="0" memberValueDatatype="5" unbalanced="0"/>
    <cacheHierarchy uniqueName="[Segment_Summary].[Cumulative Pct]" caption="Cumulative Pct" attribute="1" defaultMemberUniqueName="[Segment_Summary].[Cumulative Pct].[All]" allUniqueName="[Segment_Summary].[Cumulative Pct].[All]" dimensionUniqueName="[Segment_Summary]" displayFolder="" count="0" memberValueDatatype="5" unbalanced="0"/>
    <cacheHierarchy uniqueName="[Transactions].[InvoiceNo]" caption="InvoiceNo" attribute="1" defaultMemberUniqueName="[Transactions].[InvoiceNo].[All]" allUniqueName="[Transactions].[InvoiceNo].[All]" dimensionUniqueName="[Transactions]" displayFolder="" count="0" memberValueDatatype="130" unbalanced="0"/>
    <cacheHierarchy uniqueName="[Transactions].[CustomerID]" caption="CustomerID" attribute="1" defaultMemberUniqueName="[Transactions].[CustomerID].[All]" allUniqueName="[Transactions].[CustomerID].[All]" dimensionUniqueName="[Transactions]" displayFolder="" count="0" memberValueDatatype="20" unbalanced="0"/>
    <cacheHierarchy uniqueName="[Transactions].[ProductID]" caption="ProductID" attribute="1" defaultMemberUniqueName="[Transactions].[ProductID].[All]" allUniqueName="[Transactions].[ProductID].[All]" dimensionUniqueName="[Transactions]" displayFolder="" count="0" memberValueDatatype="130" unbalanced="0"/>
    <cacheHierarchy uniqueName="[Transactions].[InvoiceDate]" caption="InvoiceDate" attribute="1" time="1" defaultMemberUniqueName="[Transactions].[InvoiceDate].[All]" allUniqueName="[Transactions].[InvoiceDate].[All]" dimensionUniqueName="[Transactions]" displayFolder="" count="0" memberValueDatatype="7"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Transactions].[UnitPrice]" caption="UnitPrice" attribute="1" defaultMemberUniqueName="[Transactions].[UnitPrice].[All]" allUniqueName="[Transactions].[UnitPrice].[All]" dimensionUniqueName="[Transactions]" displayFolder="" count="0" memberValueDatatype="5" unbalanced="0"/>
    <cacheHierarchy uniqueName="[Transactions].[Discount]" caption="Discount" attribute="1" defaultMemberUniqueName="[Transactions].[Discount].[All]" allUniqueName="[Transactions].[Discount].[All]" dimensionUniqueName="[Transactions]" displayFolder="" count="0" memberValueDatatype="5"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FinalRevenue]" caption="FinalRevenue" attribute="1" defaultMemberUniqueName="[Transactions].[FinalRevenue].[All]" allUniqueName="[Transactions].[FinalRevenue].[All]" dimensionUniqueName="[Transactions]" displayFolder="" count="0" memberValueDatatype="5" unbalanced="0"/>
    <cacheHierarchy uniqueName="[Transactions].[PaymentMethod]" caption="PaymentMethod" attribute="1" defaultMemberUniqueName="[Transactions].[PaymentMethod].[All]" allUniqueName="[Transactions].[PaymentMethod].[All]" dimensionUniqueName="[Transactions]" displayFolder="" count="0" memberValueDatatype="130" unbalanced="0"/>
    <cacheHierarchy uniqueName="[Transactions].[OrderChannel]" caption="OrderChannel" attribute="1" defaultMemberUniqueName="[Transactions].[OrderChannel].[All]" allUniqueName="[Transactions].[OrderChannel].[All]" dimensionUniqueName="[Transactions]" displayFolder="" count="0" memberValueDatatype="130" unbalanced="0"/>
    <cacheHierarchy uniqueName="[Transactions].[ShippingCost]" caption="ShippingCost" attribute="1" defaultMemberUniqueName="[Transactions].[ShippingCost].[All]" allUniqueName="[Transactions].[ShippingCost].[All]" dimensionUniqueName="[Transactions]" displayFolder="" count="0" memberValueDatatype="5" unbalanced="0"/>
    <cacheHierarchy uniqueName="[Transactions].[DeliveryDays]" caption="DeliveryDays" attribute="1" defaultMemberUniqueName="[Transactions].[DeliveryDays].[All]" allUniqueName="[Transactions].[DeliveryDays].[All]" dimensionUniqueName="[Transactions]" displayFolder="" count="0" memberValueDatatype="20" unbalanced="0"/>
    <cacheHierarchy uniqueName="[Transactions].[Returned]" caption="Returned" attribute="1" defaultMemberUniqueName="[Transactions].[Returned].[All]" allUniqueName="[Transactions].[Returned].[All]" dimensionUniqueName="[Transactions]" displayFolder="" count="0" memberValueDatatype="130" unbalanced="0"/>
    <cacheHierarchy uniqueName="[Transactions].[DeliveryCategory]" caption="DeliveryCategory" attribute="1" defaultMemberUniqueName="[Transactions].[DeliveryCategory].[All]" allUniqueName="[Transactions].[DeliveryCategory].[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SubCategory]" caption="SubCategory" attribute="1" defaultMemberUniqueName="[Transactions].[SubCategory].[All]" allUniqueName="[Transactions].[SubCategory].[All]" dimensionUniqueName="[Transactions]" displayFolder="" count="0" memberValueDatatype="130" unbalanced="0"/>
    <cacheHierarchy uniqueName="[Transactions].[Brand]" caption="Brand" attribute="1" defaultMemberUniqueName="[Transactions].[Brand].[All]" allUniqueName="[Transactions].[Brand].[All]" dimensionUniqueName="[Transactions]" displayFolder="" count="0" memberValueDatatype="130" unbalanced="0"/>
    <cacheHierarchy uniqueName="[Transactions].[CostPrice]" caption="CostPrice" attribute="1" defaultMemberUniqueName="[Transactions].[CostPrice].[All]" allUniqueName="[Transactions].[CostPrice].[All]" dimensionUniqueName="[Transactions]" displayFolder="" count="0" memberValueDatatype="5" unbalanced="0"/>
    <cacheHierarchy uniqueName="[Transactions].[Profit]" caption="Profit" attribute="1" defaultMemberUniqueName="[Transactions].[Profit].[All]" allUniqueName="[Transactions].[Profit].[All]" dimensionUniqueName="[Transactions]" displayFolder="" count="0" memberValueDatatype="5" unbalanced="0"/>
    <cacheHierarchy uniqueName="[Measures].[Total Revenue]" caption="Total Revenue" measure="1" displayFolder="" measureGroup="Transactions" count="0"/>
    <cacheHierarchy uniqueName="[Measures].[Total Customers]" caption="Total Customers" measure="1" displayFolder="" measureGroup="Transactions" count="0"/>
    <cacheHierarchy uniqueName="[Measures].[Total Orders]" caption="Total Orders" measure="1" displayFolder="" measureGroup="Transactions" count="0"/>
    <cacheHierarchy uniqueName="[Measures].[Avg Order Value]" caption="Avg Order Value" measure="1" displayFolder="" measureGroup="Transactions" count="0"/>
    <cacheHierarchy uniqueName="[Measures].[Avg Frequency]" caption="Avg Frequency" measure="1" displayFolder="" measureGroup="Transactions" count="0"/>
    <cacheHierarchy uniqueName="[Measures].[Champions Revenue]" caption="Champions Revenue" measure="1" displayFolder="" measureGroup="Transactions" count="0"/>
    <cacheHierarchy uniqueName="[Measures].[At Risk Count]" caption="At Risk Count" measure="1" displayFolder="" measureGroup="Transactions" count="0"/>
    <cacheHierarchy uniqueName="[Measures].[Avg Recency by Segment]" caption="Avg Recency by Segment" measure="1" displayFolder="" measureGroup="Transactions" count="0" oneField="1">
      <fieldsUsage count="1">
        <fieldUsage x="1"/>
      </fieldsUsage>
    </cacheHierarchy>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RFM_Segments]" caption="__XL_Count RFM_Segments" measure="1" displayFolder="" measureGroup="RFM_Segments" count="0" hidden="1"/>
    <cacheHierarchy uniqueName="[Measures].[__XL_Count Segment_Summary]" caption="__XL_Count Segment_Summary" measure="1" displayFolder="" measureGroup="Segment_Summary" count="0" hidden="1"/>
    <cacheHierarchy uniqueName="[Measures].[__No measures defined]" caption="__No measures defined" measure="1" displayFolder="" count="0" hidden="1"/>
    <cacheHierarchy uniqueName="[Measures].[Sum of FinalRevenue]" caption="Sum of FinalRevenue" measure="1" displayFolder="" measureGroup="Transactions" count="0" hidden="1">
      <extLst>
        <ext xmlns:x15="http://schemas.microsoft.com/office/spreadsheetml/2010/11/main" uri="{B97F6D7D-B522-45F9-BDA1-12C45D357490}">
          <x15:cacheHierarchy aggregatedColumn="44"/>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InvoiceDate]" caption="Count of InvoiceDate" measure="1" displayFolder="" measureGroup="Transactions" count="0" hidden="1">
      <extLst>
        <ext xmlns:x15="http://schemas.microsoft.com/office/spreadsheetml/2010/11/main" uri="{B97F6D7D-B522-45F9-BDA1-12C45D357490}">
          <x15:cacheHierarchy aggregatedColumn="39"/>
        </ext>
      </extLst>
    </cacheHierarchy>
    <cacheHierarchy uniqueName="[Measures].[Max of InvoiceDate]" caption="Max of InvoiceDate" measure="1" displayFolder="" measureGroup="Transactions" count="0" hidden="1">
      <extLst>
        <ext xmlns:x15="http://schemas.microsoft.com/office/spreadsheetml/2010/11/main" uri="{B97F6D7D-B522-45F9-BDA1-12C45D357490}">
          <x15:cacheHierarchy aggregatedColumn="39"/>
        </ext>
      </extLst>
    </cacheHierarchy>
    <cacheHierarchy uniqueName="[Measures].[Count of InvoiceNo]" caption="Count of InvoiceNo" measure="1" displayFolder="" measureGroup="Transactions" count="0" hidden="1">
      <extLst>
        <ext xmlns:x15="http://schemas.microsoft.com/office/spreadsheetml/2010/11/main" uri="{B97F6D7D-B522-45F9-BDA1-12C45D357490}">
          <x15:cacheHierarchy aggregatedColumn="36"/>
        </ext>
      </extLst>
    </cacheHierarchy>
    <cacheHierarchy uniqueName="[Measures].[Distinct Count of InvoiceNo]" caption="Distinct Count of InvoiceNo" measure="1" displayFolder="" measureGroup="Transaction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Transactions" count="0" hidden="1">
      <extLst>
        <ext xmlns:x15="http://schemas.microsoft.com/office/spreadsheetml/2010/11/main" uri="{B97F6D7D-B522-45F9-BDA1-12C45D357490}">
          <x15:cacheHierarchy aggregatedColumn="43"/>
        </ext>
      </extLst>
    </cacheHierarchy>
    <cacheHierarchy uniqueName="[Measures].[Sum of Profit]" caption="Sum of Profit" measure="1" displayFolder="" measureGroup="Transactions" count="0" hidden="1">
      <extLst>
        <ext xmlns:x15="http://schemas.microsoft.com/office/spreadsheetml/2010/11/main" uri="{B97F6D7D-B522-45F9-BDA1-12C45D357490}">
          <x15:cacheHierarchy aggregatedColumn="55"/>
        </ext>
      </extLst>
    </cacheHierarchy>
    <cacheHierarchy uniqueName="[Measures].[Sum of Customer Count]" caption="Sum of Customer Count" measure="1" displayFolder="" measureGroup="Segment_Summary" count="0" hidden="1">
      <extLst>
        <ext xmlns:x15="http://schemas.microsoft.com/office/spreadsheetml/2010/11/main" uri="{B97F6D7D-B522-45F9-BDA1-12C45D357490}">
          <x15:cacheHierarchy aggregatedColumn="30"/>
        </ext>
      </extLst>
    </cacheHierarchy>
    <cacheHierarchy uniqueName="[Measures].[Sum of Total Revenue]" caption="Sum of Total Revenue" measure="1" displayFolder="" measureGroup="Segment_Summary" count="0" hidden="1">
      <extLst>
        <ext xmlns:x15="http://schemas.microsoft.com/office/spreadsheetml/2010/11/main" uri="{B97F6D7D-B522-45F9-BDA1-12C45D357490}">
          <x15:cacheHierarchy aggregatedColumn="31"/>
        </ext>
      </extLst>
    </cacheHierarchy>
    <cacheHierarchy uniqueName="[Measures].[Sum of Avg Recency]" caption="Sum of Avg Recency" measure="1" displayFolder="" measureGroup="Segment_Summary" count="0" hidden="1">
      <extLst>
        <ext xmlns:x15="http://schemas.microsoft.com/office/spreadsheetml/2010/11/main" uri="{B97F6D7D-B522-45F9-BDA1-12C45D357490}">
          <x15:cacheHierarchy aggregatedColumn="32"/>
        </ext>
      </extLst>
    </cacheHierarchy>
    <cacheHierarchy uniqueName="[Measures].[Sum of Avg Frequency]" caption="Sum of Avg Frequency" measure="1" displayFolder="" measureGroup="Segment_Summary" count="0" hidden="1">
      <extLst>
        <ext xmlns:x15="http://schemas.microsoft.com/office/spreadsheetml/2010/11/main" uri="{B97F6D7D-B522-45F9-BDA1-12C45D357490}">
          <x15:cacheHierarchy aggregatedColumn="33"/>
        </ext>
      </extLst>
    </cacheHierarchy>
    <cacheHierarchy uniqueName="[Measures].[Sum of Avg Pct]" caption="Sum of Avg Pct" measure="1" displayFolder="" measureGroup="Segment_Summary" count="0" hidden="1">
      <extLst>
        <ext xmlns:x15="http://schemas.microsoft.com/office/spreadsheetml/2010/11/main" uri="{B97F6D7D-B522-45F9-BDA1-12C45D357490}">
          <x15:cacheHierarchy aggregatedColumn="34"/>
        </ext>
      </extLst>
    </cacheHierarchy>
    <cacheHierarchy uniqueName="[Measures].[Sum of Cumulative Pct]" caption="Sum of Cumulative Pct" measure="1" displayFolder="" measureGroup="Segment_Summary" count="0" hidden="1">
      <extLst>
        <ext xmlns:x15="http://schemas.microsoft.com/office/spreadsheetml/2010/11/main" uri="{B97F6D7D-B522-45F9-BDA1-12C45D357490}">
          <x15:cacheHierarchy aggregatedColumn="35"/>
        </ext>
      </extLst>
    </cacheHierarchy>
  </cacheHierarchies>
  <kpis count="0"/>
  <dimensions count="7">
    <dimension name="Calendar" uniqueName="[Calendar]" caption="Calendar"/>
    <dimension name="Customers" uniqueName="[Customers]" caption="Customers"/>
    <dimension measure="1" name="Measures" uniqueName="[Measures]" caption="Measures"/>
    <dimension name="Products" uniqueName="[Products]" caption="Products"/>
    <dimension name="RFM_Segments" uniqueName="[RFM_Segments]" caption="RFM_Segments"/>
    <dimension name="Segment_Summary" uniqueName="[Segment_Summary]" caption="Segment_Summary"/>
    <dimension name="Transactions" uniqueName="[Transactions]" caption="Transactions"/>
  </dimensions>
  <measureGroups count="6">
    <measureGroup name="Calendar" caption="Calendar"/>
    <measureGroup name="Customers" caption="Customers"/>
    <measureGroup name="Products" caption="Products"/>
    <measureGroup name="RFM_Segments" caption="RFM_Segments"/>
    <measureGroup name="Segment_Summary" caption="Segment_Summary"/>
    <measureGroup name="Transactions" caption="Transactions"/>
  </measureGroups>
  <maps count="9">
    <map measureGroup="0" dimension="0"/>
    <map measureGroup="1" dimension="1"/>
    <map measureGroup="2" dimension="3"/>
    <map measureGroup="3" dimension="4"/>
    <map measureGroup="4" dimension="5"/>
    <map measureGroup="5" dimension="0"/>
    <map measureGroup="5" dimension="1"/>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2.435979166665" createdVersion="8" refreshedVersion="8" minRefreshableVersion="3" recordCount="0" supportSubquery="1" supportAdvancedDrill="1" xr:uid="{8D190ED7-3F19-4484-A39A-0DD6997507FE}">
  <cacheSource type="external" connectionId="6"/>
  <cacheFields count="5">
    <cacheField name="[Customers].[Segment].[Segment]" caption="Segment" numFmtId="0" hierarchy="18" level="1">
      <sharedItems count="9">
        <s v="About to Sleep"/>
        <s v="At Risk"/>
        <s v="Champions"/>
        <s v="Lost"/>
        <s v="Loyal Customers"/>
        <s v="Need Attention"/>
        <s v="New Customers"/>
        <s v="Potential Loyalists"/>
        <s v="Promising"/>
      </sharedItems>
    </cacheField>
    <cacheField name="[Measures].[Total Revenue]" caption="Total Revenue" numFmtId="0" hierarchy="56" level="32767"/>
    <cacheField name="[Measures].[Total Customers]" caption="Total Customers" numFmtId="0" hierarchy="57" level="32767"/>
    <cacheField name="[Customers].[AgeGroup].[AgeGroup]" caption="AgeGroup" numFmtId="0" hierarchy="11" level="1">
      <sharedItems containsSemiMixedTypes="0" containsNonDate="0" containsString="0"/>
    </cacheField>
    <cacheField name="[Customers].[Country].[Country]" caption="Country" numFmtId="0" hierarchy="9" level="1">
      <sharedItems containsSemiMixedTypes="0" containsNonDate="0" containsString="0"/>
    </cacheField>
  </cacheFields>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4"/>
      </fieldsUsage>
    </cacheHierarchy>
    <cacheHierarchy uniqueName="[Customers].[Gender]" caption="Gender" attribute="1" defaultMemberUniqueName="[Customers].[Gender].[All]" allUniqueName="[Customers].[Gender].[All]" dimensionUniqueName="[Customers]" displayFolder="" count="0" memberValueDatatype="130" unbalanced="0"/>
    <cacheHierarchy uniqueName="[Customers].[AgeGroup]" caption="AgeGroup" attribute="1" defaultMemberUniqueName="[Customers].[AgeGroup].[All]" allUniqueName="[Customers].[AgeGroup].[All]" dimensionUniqueName="[Customers]" displayFolder="" count="2" memberValueDatatype="130" unbalanced="0">
      <fieldsUsage count="2">
        <fieldUsage x="-1"/>
        <fieldUsage x="3"/>
      </fieldsUsage>
    </cacheHierarchy>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LoyaltyScore]" caption="LoyaltyScore" attribute="1" defaultMemberUniqueName="[Customers].[LoyaltyScore].[All]" allUniqueName="[Customers].[LoyaltyScore].[All]" dimensionUniqueName="[Customers]" displayFolder="" count="0" memberValueDatatype="20" unbalanced="0"/>
    <cacheHierarchy uniqueName="[Customers].[Recency]" caption="Recency" attribute="1" defaultMemberUniqueName="[Customers].[Recency].[All]" allUniqueName="[Customers].[Recency].[All]" dimensionUniqueName="[Customers]" displayFolder="" count="0" memberValueDatatype="20" unbalanced="0"/>
    <cacheHierarchy uniqueName="[Customers].[Frequency]" caption="Frequency" attribute="1" defaultMemberUniqueName="[Customers].[Frequency].[All]" allUniqueName="[Customers].[Frequency].[All]" dimensionUniqueName="[Customers]" displayFolder="" count="0" memberValueDatatype="20" unbalanced="0"/>
    <cacheHierarchy uniqueName="[Customers].[Monetary]" caption="Monetary" attribute="1" defaultMemberUniqueName="[Customers].[Monetary].[All]" allUniqueName="[Customers].[Monetary].[All]" dimensionUniqueName="[Customers]" displayFolder="" count="0" memberValueDatatype="5"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0"/>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Price]" caption="CostPrice" attribute="1" defaultMemberUniqueName="[Products].[CostPrice].[All]" allUniqueName="[Products].[CostPrice].[All]" dimensionUniqueName="[Products]" displayFolder="" count="0" memberValueDatatype="5" unbalanced="0"/>
    <cacheHierarchy uniqueName="[RFM_Segments].[Customer ID]" caption="Customer ID" attribute="1" defaultMemberUniqueName="[RFM_Segments].[Customer ID].[All]" allUniqueName="[RFM_Segments].[Customer ID].[All]" dimensionUniqueName="[RFM_Segments]" displayFolder="" count="0" memberValueDatatype="20" unbalanced="0"/>
    <cacheHierarchy uniqueName="[RFM_Segments].[Recency]" caption="Recency" attribute="1" defaultMemberUniqueName="[RFM_Segments].[Recency].[All]" allUniqueName="[RFM_Segments].[Recency].[All]" dimensionUniqueName="[RFM_Segments]" displayFolder="" count="0" memberValueDatatype="20" unbalanced="0"/>
    <cacheHierarchy uniqueName="[RFM_Segments].[Frequency]" caption="Frequency" attribute="1" defaultMemberUniqueName="[RFM_Segments].[Frequency].[All]" allUniqueName="[RFM_Segments].[Frequency].[All]" dimensionUniqueName="[RFM_Segments]" displayFolder="" count="0" memberValueDatatype="20" unbalanced="0"/>
    <cacheHierarchy uniqueName="[RFM_Segments].[Monetary]" caption="Monetary" attribute="1" defaultMemberUniqueName="[RFM_Segments].[Monetary].[All]" allUniqueName="[RFM_Segments].[Monetary].[All]" dimensionUniqueName="[RFM_Segments]" displayFolder="" count="0" memberValueDatatype="5" unbalanced="0"/>
    <cacheHierarchy uniqueName="[RFM_Segments].[Segment]" caption="Segment" attribute="1" defaultMemberUniqueName="[RFM_Segments].[Segment].[All]" allUniqueName="[RFM_Segments].[Segment].[All]" dimensionUniqueName="[RFM_Segments]" displayFolder="" count="0" memberValueDatatype="130" unbalanced="0"/>
    <cacheHierarchy uniqueName="[Segment_Summary].[Segment]" caption="Segment" attribute="1" defaultMemberUniqueName="[Segment_Summary].[Segment].[All]" allUniqueName="[Segment_Summary].[Segment].[All]" dimensionUniqueName="[Segment_Summary]" displayFolder="" count="0" memberValueDatatype="130" unbalanced="0"/>
    <cacheHierarchy uniqueName="[Segment_Summary].[Customer Count]" caption="Customer Count" attribute="1" defaultMemberUniqueName="[Segment_Summary].[Customer Count].[All]" allUniqueName="[Segment_Summary].[Customer Count].[All]" dimensionUniqueName="[Segment_Summary]" displayFolder="" count="0" memberValueDatatype="20" unbalanced="0"/>
    <cacheHierarchy uniqueName="[Segment_Summary].[Total Revenue]" caption="Total Revenue" attribute="1" defaultMemberUniqueName="[Segment_Summary].[Total Revenue].[All]" allUniqueName="[Segment_Summary].[Total Revenue].[All]" dimensionUniqueName="[Segment_Summary]" displayFolder="" count="0" memberValueDatatype="5" unbalanced="0"/>
    <cacheHierarchy uniqueName="[Segment_Summary].[Avg Recency]" caption="Avg Recency" attribute="1" defaultMemberUniqueName="[Segment_Summary].[Avg Recency].[All]" allUniqueName="[Segment_Summary].[Avg Recency].[All]" dimensionUniqueName="[Segment_Summary]" displayFolder="" count="0" memberValueDatatype="5" unbalanced="0"/>
    <cacheHierarchy uniqueName="[Segment_Summary].[Avg Frequency]" caption="Avg Frequency" attribute="1" defaultMemberUniqueName="[Segment_Summary].[Avg Frequency].[All]" allUniqueName="[Segment_Summary].[Avg Frequency].[All]" dimensionUniqueName="[Segment_Summary]" displayFolder="" count="0" memberValueDatatype="5" unbalanced="0"/>
    <cacheHierarchy uniqueName="[Segment_Summary].[Avg Pct]" caption="Avg Pct" attribute="1" defaultMemberUniqueName="[Segment_Summary].[Avg Pct].[All]" allUniqueName="[Segment_Summary].[Avg Pct].[All]" dimensionUniqueName="[Segment_Summary]" displayFolder="" count="0" memberValueDatatype="5" unbalanced="0"/>
    <cacheHierarchy uniqueName="[Segment_Summary].[Cumulative Pct]" caption="Cumulative Pct" attribute="1" defaultMemberUniqueName="[Segment_Summary].[Cumulative Pct].[All]" allUniqueName="[Segment_Summary].[Cumulative Pct].[All]" dimensionUniqueName="[Segment_Summary]" displayFolder="" count="0" memberValueDatatype="5" unbalanced="0"/>
    <cacheHierarchy uniqueName="[Transactions].[InvoiceNo]" caption="InvoiceNo" attribute="1" defaultMemberUniqueName="[Transactions].[InvoiceNo].[All]" allUniqueName="[Transactions].[InvoiceNo].[All]" dimensionUniqueName="[Transactions]" displayFolder="" count="0" memberValueDatatype="130" unbalanced="0"/>
    <cacheHierarchy uniqueName="[Transactions].[CustomerID]" caption="CustomerID" attribute="1" defaultMemberUniqueName="[Transactions].[CustomerID].[All]" allUniqueName="[Transactions].[CustomerID].[All]" dimensionUniqueName="[Transactions]" displayFolder="" count="0" memberValueDatatype="20" unbalanced="0"/>
    <cacheHierarchy uniqueName="[Transactions].[ProductID]" caption="ProductID" attribute="1" defaultMemberUniqueName="[Transactions].[ProductID].[All]" allUniqueName="[Transactions].[ProductID].[All]" dimensionUniqueName="[Transactions]" displayFolder="" count="0" memberValueDatatype="130" unbalanced="0"/>
    <cacheHierarchy uniqueName="[Transactions].[InvoiceDate]" caption="InvoiceDate" attribute="1" time="1" defaultMemberUniqueName="[Transactions].[InvoiceDate].[All]" allUniqueName="[Transactions].[InvoiceDate].[All]" dimensionUniqueName="[Transactions]" displayFolder="" count="0" memberValueDatatype="7"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Transactions].[UnitPrice]" caption="UnitPrice" attribute="1" defaultMemberUniqueName="[Transactions].[UnitPrice].[All]" allUniqueName="[Transactions].[UnitPrice].[All]" dimensionUniqueName="[Transactions]" displayFolder="" count="0" memberValueDatatype="5" unbalanced="0"/>
    <cacheHierarchy uniqueName="[Transactions].[Discount]" caption="Discount" attribute="1" defaultMemberUniqueName="[Transactions].[Discount].[All]" allUniqueName="[Transactions].[Discount].[All]" dimensionUniqueName="[Transactions]" displayFolder="" count="0" memberValueDatatype="5"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FinalRevenue]" caption="FinalRevenue" attribute="1" defaultMemberUniqueName="[Transactions].[FinalRevenue].[All]" allUniqueName="[Transactions].[FinalRevenue].[All]" dimensionUniqueName="[Transactions]" displayFolder="" count="0" memberValueDatatype="5" unbalanced="0"/>
    <cacheHierarchy uniqueName="[Transactions].[PaymentMethod]" caption="PaymentMethod" attribute="1" defaultMemberUniqueName="[Transactions].[PaymentMethod].[All]" allUniqueName="[Transactions].[PaymentMethod].[All]" dimensionUniqueName="[Transactions]" displayFolder="" count="0" memberValueDatatype="130" unbalanced="0"/>
    <cacheHierarchy uniqueName="[Transactions].[OrderChannel]" caption="OrderChannel" attribute="1" defaultMemberUniqueName="[Transactions].[OrderChannel].[All]" allUniqueName="[Transactions].[OrderChannel].[All]" dimensionUniqueName="[Transactions]" displayFolder="" count="0" memberValueDatatype="130" unbalanced="0"/>
    <cacheHierarchy uniqueName="[Transactions].[ShippingCost]" caption="ShippingCost" attribute="1" defaultMemberUniqueName="[Transactions].[ShippingCost].[All]" allUniqueName="[Transactions].[ShippingCost].[All]" dimensionUniqueName="[Transactions]" displayFolder="" count="0" memberValueDatatype="5" unbalanced="0"/>
    <cacheHierarchy uniqueName="[Transactions].[DeliveryDays]" caption="DeliveryDays" attribute="1" defaultMemberUniqueName="[Transactions].[DeliveryDays].[All]" allUniqueName="[Transactions].[DeliveryDays].[All]" dimensionUniqueName="[Transactions]" displayFolder="" count="0" memberValueDatatype="20" unbalanced="0"/>
    <cacheHierarchy uniqueName="[Transactions].[Returned]" caption="Returned" attribute="1" defaultMemberUniqueName="[Transactions].[Returned].[All]" allUniqueName="[Transactions].[Returned].[All]" dimensionUniqueName="[Transactions]" displayFolder="" count="0" memberValueDatatype="130" unbalanced="0"/>
    <cacheHierarchy uniqueName="[Transactions].[DeliveryCategory]" caption="DeliveryCategory" attribute="1" defaultMemberUniqueName="[Transactions].[DeliveryCategory].[All]" allUniqueName="[Transactions].[DeliveryCategory].[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SubCategory]" caption="SubCategory" attribute="1" defaultMemberUniqueName="[Transactions].[SubCategory].[All]" allUniqueName="[Transactions].[SubCategory].[All]" dimensionUniqueName="[Transactions]" displayFolder="" count="0" memberValueDatatype="130" unbalanced="0"/>
    <cacheHierarchy uniqueName="[Transactions].[Brand]" caption="Brand" attribute="1" defaultMemberUniqueName="[Transactions].[Brand].[All]" allUniqueName="[Transactions].[Brand].[All]" dimensionUniqueName="[Transactions]" displayFolder="" count="0" memberValueDatatype="130" unbalanced="0"/>
    <cacheHierarchy uniqueName="[Transactions].[CostPrice]" caption="CostPrice" attribute="1" defaultMemberUniqueName="[Transactions].[CostPrice].[All]" allUniqueName="[Transactions].[CostPrice].[All]" dimensionUniqueName="[Transactions]" displayFolder="" count="0" memberValueDatatype="5" unbalanced="0"/>
    <cacheHierarchy uniqueName="[Transactions].[Profit]" caption="Profit" attribute="1" defaultMemberUniqueName="[Transactions].[Profit].[All]" allUniqueName="[Transactions].[Profit].[All]" dimensionUniqueName="[Transactions]" displayFolder="" count="0" memberValueDatatype="5" unbalanced="0"/>
    <cacheHierarchy uniqueName="[Measures].[Total Revenue]" caption="Total Revenue" measure="1" displayFolder="" measureGroup="Transactions" count="0" oneField="1">
      <fieldsUsage count="1">
        <fieldUsage x="1"/>
      </fieldsUsage>
    </cacheHierarchy>
    <cacheHierarchy uniqueName="[Measures].[Total Customers]" caption="Total Customers" measure="1" displayFolder="" measureGroup="Transactions" count="0" oneField="1">
      <fieldsUsage count="1">
        <fieldUsage x="2"/>
      </fieldsUsage>
    </cacheHierarchy>
    <cacheHierarchy uniqueName="[Measures].[Total Orders]" caption="Total Orders" measure="1" displayFolder="" measureGroup="Transactions" count="0"/>
    <cacheHierarchy uniqueName="[Measures].[Avg Order Value]" caption="Avg Order Value" measure="1" displayFolder="" measureGroup="Transactions" count="0"/>
    <cacheHierarchy uniqueName="[Measures].[Avg Frequency]" caption="Avg Frequency" measure="1" displayFolder="" measureGroup="Transactions" count="0"/>
    <cacheHierarchy uniqueName="[Measures].[Champions Revenue]" caption="Champions Revenue" measure="1" displayFolder="" measureGroup="Transactions" count="0"/>
    <cacheHierarchy uniqueName="[Measures].[At Risk Count]" caption="At Risk Count" measure="1" displayFolder="" measureGroup="Transactions" count="0"/>
    <cacheHierarchy uniqueName="[Measures].[Avg Recency by Segment]" caption="Avg Recency by Segment" measure="1" displayFolder="" measureGroup="Transactions"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RFM_Segments]" caption="__XL_Count RFM_Segments" measure="1" displayFolder="" measureGroup="RFM_Segments" count="0" hidden="1"/>
    <cacheHierarchy uniqueName="[Measures].[__XL_Count Segment_Summary]" caption="__XL_Count Segment_Summary" measure="1" displayFolder="" measureGroup="Segment_Summary" count="0" hidden="1"/>
    <cacheHierarchy uniqueName="[Measures].[__No measures defined]" caption="__No measures defined" measure="1" displayFolder="" count="0" hidden="1"/>
    <cacheHierarchy uniqueName="[Measures].[Sum of FinalRevenue]" caption="Sum of FinalRevenue" measure="1" displayFolder="" measureGroup="Transactions" count="0" hidden="1">
      <extLst>
        <ext xmlns:x15="http://schemas.microsoft.com/office/spreadsheetml/2010/11/main" uri="{B97F6D7D-B522-45F9-BDA1-12C45D357490}">
          <x15:cacheHierarchy aggregatedColumn="44"/>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InvoiceDate]" caption="Count of InvoiceDate" measure="1" displayFolder="" measureGroup="Transactions" count="0" hidden="1">
      <extLst>
        <ext xmlns:x15="http://schemas.microsoft.com/office/spreadsheetml/2010/11/main" uri="{B97F6D7D-B522-45F9-BDA1-12C45D357490}">
          <x15:cacheHierarchy aggregatedColumn="39"/>
        </ext>
      </extLst>
    </cacheHierarchy>
    <cacheHierarchy uniqueName="[Measures].[Max of InvoiceDate]" caption="Max of InvoiceDate" measure="1" displayFolder="" measureGroup="Transactions" count="0" hidden="1">
      <extLst>
        <ext xmlns:x15="http://schemas.microsoft.com/office/spreadsheetml/2010/11/main" uri="{B97F6D7D-B522-45F9-BDA1-12C45D357490}">
          <x15:cacheHierarchy aggregatedColumn="39"/>
        </ext>
      </extLst>
    </cacheHierarchy>
    <cacheHierarchy uniqueName="[Measures].[Count of InvoiceNo]" caption="Count of InvoiceNo" measure="1" displayFolder="" measureGroup="Transactions" count="0" hidden="1">
      <extLst>
        <ext xmlns:x15="http://schemas.microsoft.com/office/spreadsheetml/2010/11/main" uri="{B97F6D7D-B522-45F9-BDA1-12C45D357490}">
          <x15:cacheHierarchy aggregatedColumn="36"/>
        </ext>
      </extLst>
    </cacheHierarchy>
    <cacheHierarchy uniqueName="[Measures].[Distinct Count of InvoiceNo]" caption="Distinct Count of InvoiceNo" measure="1" displayFolder="" measureGroup="Transaction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Transactions" count="0" hidden="1">
      <extLst>
        <ext xmlns:x15="http://schemas.microsoft.com/office/spreadsheetml/2010/11/main" uri="{B97F6D7D-B522-45F9-BDA1-12C45D357490}">
          <x15:cacheHierarchy aggregatedColumn="43"/>
        </ext>
      </extLst>
    </cacheHierarchy>
    <cacheHierarchy uniqueName="[Measures].[Sum of Profit]" caption="Sum of Profit" measure="1" displayFolder="" measureGroup="Transactions" count="0" hidden="1">
      <extLst>
        <ext xmlns:x15="http://schemas.microsoft.com/office/spreadsheetml/2010/11/main" uri="{B97F6D7D-B522-45F9-BDA1-12C45D357490}">
          <x15:cacheHierarchy aggregatedColumn="55"/>
        </ext>
      </extLst>
    </cacheHierarchy>
    <cacheHierarchy uniqueName="[Measures].[Sum of Customer Count]" caption="Sum of Customer Count" measure="1" displayFolder="" measureGroup="Segment_Summary" count="0" hidden="1">
      <extLst>
        <ext xmlns:x15="http://schemas.microsoft.com/office/spreadsheetml/2010/11/main" uri="{B97F6D7D-B522-45F9-BDA1-12C45D357490}">
          <x15:cacheHierarchy aggregatedColumn="30"/>
        </ext>
      </extLst>
    </cacheHierarchy>
    <cacheHierarchy uniqueName="[Measures].[Sum of Total Revenue]" caption="Sum of Total Revenue" measure="1" displayFolder="" measureGroup="Segment_Summary" count="0" hidden="1">
      <extLst>
        <ext xmlns:x15="http://schemas.microsoft.com/office/spreadsheetml/2010/11/main" uri="{B97F6D7D-B522-45F9-BDA1-12C45D357490}">
          <x15:cacheHierarchy aggregatedColumn="31"/>
        </ext>
      </extLst>
    </cacheHierarchy>
    <cacheHierarchy uniqueName="[Measures].[Sum of Avg Recency]" caption="Sum of Avg Recency" measure="1" displayFolder="" measureGroup="Segment_Summary" count="0" hidden="1">
      <extLst>
        <ext xmlns:x15="http://schemas.microsoft.com/office/spreadsheetml/2010/11/main" uri="{B97F6D7D-B522-45F9-BDA1-12C45D357490}">
          <x15:cacheHierarchy aggregatedColumn="32"/>
        </ext>
      </extLst>
    </cacheHierarchy>
    <cacheHierarchy uniqueName="[Measures].[Sum of Avg Frequency]" caption="Sum of Avg Frequency" measure="1" displayFolder="" measureGroup="Segment_Summary" count="0" hidden="1">
      <extLst>
        <ext xmlns:x15="http://schemas.microsoft.com/office/spreadsheetml/2010/11/main" uri="{B97F6D7D-B522-45F9-BDA1-12C45D357490}">
          <x15:cacheHierarchy aggregatedColumn="33"/>
        </ext>
      </extLst>
    </cacheHierarchy>
    <cacheHierarchy uniqueName="[Measures].[Sum of Avg Pct]" caption="Sum of Avg Pct" measure="1" displayFolder="" measureGroup="Segment_Summary" count="0" hidden="1">
      <extLst>
        <ext xmlns:x15="http://schemas.microsoft.com/office/spreadsheetml/2010/11/main" uri="{B97F6D7D-B522-45F9-BDA1-12C45D357490}">
          <x15:cacheHierarchy aggregatedColumn="34"/>
        </ext>
      </extLst>
    </cacheHierarchy>
    <cacheHierarchy uniqueName="[Measures].[Sum of Cumulative Pct]" caption="Sum of Cumulative Pct" measure="1" displayFolder="" measureGroup="Segment_Summary" count="0" hidden="1">
      <extLst>
        <ext xmlns:x15="http://schemas.microsoft.com/office/spreadsheetml/2010/11/main" uri="{B97F6D7D-B522-45F9-BDA1-12C45D357490}">
          <x15:cacheHierarchy aggregatedColumn="35"/>
        </ext>
      </extLst>
    </cacheHierarchy>
  </cacheHierarchies>
  <kpis count="0"/>
  <dimensions count="7">
    <dimension name="Calendar" uniqueName="[Calendar]" caption="Calendar"/>
    <dimension name="Customers" uniqueName="[Customers]" caption="Customers"/>
    <dimension measure="1" name="Measures" uniqueName="[Measures]" caption="Measures"/>
    <dimension name="Products" uniqueName="[Products]" caption="Products"/>
    <dimension name="RFM_Segments" uniqueName="[RFM_Segments]" caption="RFM_Segments"/>
    <dimension name="Segment_Summary" uniqueName="[Segment_Summary]" caption="Segment_Summary"/>
    <dimension name="Transactions" uniqueName="[Transactions]" caption="Transactions"/>
  </dimensions>
  <measureGroups count="6">
    <measureGroup name="Calendar" caption="Calendar"/>
    <measureGroup name="Customers" caption="Customers"/>
    <measureGroup name="Products" caption="Products"/>
    <measureGroup name="RFM_Segments" caption="RFM_Segments"/>
    <measureGroup name="Segment_Summary" caption="Segment_Summary"/>
    <measureGroup name="Transactions" caption="Transactions"/>
  </measureGroups>
  <maps count="9">
    <map measureGroup="0" dimension="0"/>
    <map measureGroup="1" dimension="1"/>
    <map measureGroup="2" dimension="3"/>
    <map measureGroup="3" dimension="4"/>
    <map measureGroup="4" dimension="5"/>
    <map measureGroup="5" dimension="0"/>
    <map measureGroup="5" dimension="1"/>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2.435980555558" createdVersion="8" refreshedVersion="8" minRefreshableVersion="3" recordCount="0" supportSubquery="1" supportAdvancedDrill="1" xr:uid="{4F4B7F05-964B-40BE-AB0B-AAF7687BB516}">
  <cacheSource type="external" connectionId="6"/>
  <cacheFields count="5">
    <cacheField name="[Measures].[Total Revenue]" caption="Total Revenue" numFmtId="0" hierarchy="56" level="32767"/>
    <cacheField name="[Products].[Category].[Category]" caption="Category" numFmtId="0" hierarchy="20" level="1">
      <sharedItems count="5">
        <s v="Beauty"/>
        <s v="Clothing"/>
        <s v="Electronics"/>
        <s v="Home"/>
        <s v="Sports"/>
      </sharedItems>
    </cacheField>
    <cacheField name="[Customers].[AgeGroup].[AgeGroup]" caption="AgeGroup" numFmtId="0" hierarchy="11" level="1">
      <sharedItems containsSemiMixedTypes="0" containsNonDate="0" containsString="0"/>
    </cacheField>
    <cacheField name="[Customers].[Country].[Country]" caption="Country" numFmtId="0" hierarchy="9" level="1">
      <sharedItems containsSemiMixedTypes="0" containsNonDate="0" containsString="0"/>
    </cacheField>
    <cacheField name="[Customers].[Segment].[Segment]" caption="Segment" numFmtId="0" hierarchy="18" level="1">
      <sharedItems containsSemiMixedTypes="0" containsNonDate="0" containsString="0"/>
    </cacheField>
  </cacheFields>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3"/>
      </fieldsUsage>
    </cacheHierarchy>
    <cacheHierarchy uniqueName="[Customers].[Gender]" caption="Gender" attribute="1" defaultMemberUniqueName="[Customers].[Gender].[All]" allUniqueName="[Customers].[Gender].[All]" dimensionUniqueName="[Customers]" displayFolder="" count="0" memberValueDatatype="130" unbalanced="0"/>
    <cacheHierarchy uniqueName="[Customers].[AgeGroup]" caption="AgeGroup" attribute="1" defaultMemberUniqueName="[Customers].[AgeGroup].[All]" allUniqueName="[Customers].[AgeGroup].[All]" dimensionUniqueName="[Customers]" displayFolder="" count="2" memberValueDatatype="130" unbalanced="0">
      <fieldsUsage count="2">
        <fieldUsage x="-1"/>
        <fieldUsage x="2"/>
      </fieldsUsage>
    </cacheHierarchy>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LoyaltyScore]" caption="LoyaltyScore" attribute="1" defaultMemberUniqueName="[Customers].[LoyaltyScore].[All]" allUniqueName="[Customers].[LoyaltyScore].[All]" dimensionUniqueName="[Customers]" displayFolder="" count="0" memberValueDatatype="20" unbalanced="0"/>
    <cacheHierarchy uniqueName="[Customers].[Recency]" caption="Recency" attribute="1" defaultMemberUniqueName="[Customers].[Recency].[All]" allUniqueName="[Customers].[Recency].[All]" dimensionUniqueName="[Customers]" displayFolder="" count="0" memberValueDatatype="20" unbalanced="0"/>
    <cacheHierarchy uniqueName="[Customers].[Frequency]" caption="Frequency" attribute="1" defaultMemberUniqueName="[Customers].[Frequency].[All]" allUniqueName="[Customers].[Frequency].[All]" dimensionUniqueName="[Customers]" displayFolder="" count="0" memberValueDatatype="20" unbalanced="0"/>
    <cacheHierarchy uniqueName="[Customers].[Monetary]" caption="Monetary" attribute="1" defaultMemberUniqueName="[Customers].[Monetary].[All]" allUniqueName="[Customers].[Monetary].[All]" dimensionUniqueName="[Customers]" displayFolder="" count="0" memberValueDatatype="5"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4"/>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Price]" caption="CostPrice" attribute="1" defaultMemberUniqueName="[Products].[CostPrice].[All]" allUniqueName="[Products].[CostPrice].[All]" dimensionUniqueName="[Products]" displayFolder="" count="0" memberValueDatatype="5" unbalanced="0"/>
    <cacheHierarchy uniqueName="[RFM_Segments].[Customer ID]" caption="Customer ID" attribute="1" defaultMemberUniqueName="[RFM_Segments].[Customer ID].[All]" allUniqueName="[RFM_Segments].[Customer ID].[All]" dimensionUniqueName="[RFM_Segments]" displayFolder="" count="0" memberValueDatatype="20" unbalanced="0"/>
    <cacheHierarchy uniqueName="[RFM_Segments].[Recency]" caption="Recency" attribute="1" defaultMemberUniqueName="[RFM_Segments].[Recency].[All]" allUniqueName="[RFM_Segments].[Recency].[All]" dimensionUniqueName="[RFM_Segments]" displayFolder="" count="0" memberValueDatatype="20" unbalanced="0"/>
    <cacheHierarchy uniqueName="[RFM_Segments].[Frequency]" caption="Frequency" attribute="1" defaultMemberUniqueName="[RFM_Segments].[Frequency].[All]" allUniqueName="[RFM_Segments].[Frequency].[All]" dimensionUniqueName="[RFM_Segments]" displayFolder="" count="0" memberValueDatatype="20" unbalanced="0"/>
    <cacheHierarchy uniqueName="[RFM_Segments].[Monetary]" caption="Monetary" attribute="1" defaultMemberUniqueName="[RFM_Segments].[Monetary].[All]" allUniqueName="[RFM_Segments].[Monetary].[All]" dimensionUniqueName="[RFM_Segments]" displayFolder="" count="0" memberValueDatatype="5" unbalanced="0"/>
    <cacheHierarchy uniqueName="[RFM_Segments].[Segment]" caption="Segment" attribute="1" defaultMemberUniqueName="[RFM_Segments].[Segment].[All]" allUniqueName="[RFM_Segments].[Segment].[All]" dimensionUniqueName="[RFM_Segments]" displayFolder="" count="0" memberValueDatatype="130" unbalanced="0"/>
    <cacheHierarchy uniqueName="[Segment_Summary].[Segment]" caption="Segment" attribute="1" defaultMemberUniqueName="[Segment_Summary].[Segment].[All]" allUniqueName="[Segment_Summary].[Segment].[All]" dimensionUniqueName="[Segment_Summary]" displayFolder="" count="0" memberValueDatatype="130" unbalanced="0"/>
    <cacheHierarchy uniqueName="[Segment_Summary].[Customer Count]" caption="Customer Count" attribute="1" defaultMemberUniqueName="[Segment_Summary].[Customer Count].[All]" allUniqueName="[Segment_Summary].[Customer Count].[All]" dimensionUniqueName="[Segment_Summary]" displayFolder="" count="0" memberValueDatatype="20" unbalanced="0"/>
    <cacheHierarchy uniqueName="[Segment_Summary].[Total Revenue]" caption="Total Revenue" attribute="1" defaultMemberUniqueName="[Segment_Summary].[Total Revenue].[All]" allUniqueName="[Segment_Summary].[Total Revenue].[All]" dimensionUniqueName="[Segment_Summary]" displayFolder="" count="0" memberValueDatatype="5" unbalanced="0"/>
    <cacheHierarchy uniqueName="[Segment_Summary].[Avg Recency]" caption="Avg Recency" attribute="1" defaultMemberUniqueName="[Segment_Summary].[Avg Recency].[All]" allUniqueName="[Segment_Summary].[Avg Recency].[All]" dimensionUniqueName="[Segment_Summary]" displayFolder="" count="0" memberValueDatatype="5" unbalanced="0"/>
    <cacheHierarchy uniqueName="[Segment_Summary].[Avg Frequency]" caption="Avg Frequency" attribute="1" defaultMemberUniqueName="[Segment_Summary].[Avg Frequency].[All]" allUniqueName="[Segment_Summary].[Avg Frequency].[All]" dimensionUniqueName="[Segment_Summary]" displayFolder="" count="0" memberValueDatatype="5" unbalanced="0"/>
    <cacheHierarchy uniqueName="[Segment_Summary].[Avg Pct]" caption="Avg Pct" attribute="1" defaultMemberUniqueName="[Segment_Summary].[Avg Pct].[All]" allUniqueName="[Segment_Summary].[Avg Pct].[All]" dimensionUniqueName="[Segment_Summary]" displayFolder="" count="0" memberValueDatatype="5" unbalanced="0"/>
    <cacheHierarchy uniqueName="[Segment_Summary].[Cumulative Pct]" caption="Cumulative Pct" attribute="1" defaultMemberUniqueName="[Segment_Summary].[Cumulative Pct].[All]" allUniqueName="[Segment_Summary].[Cumulative Pct].[All]" dimensionUniqueName="[Segment_Summary]" displayFolder="" count="0" memberValueDatatype="5" unbalanced="0"/>
    <cacheHierarchy uniqueName="[Transactions].[InvoiceNo]" caption="InvoiceNo" attribute="1" defaultMemberUniqueName="[Transactions].[InvoiceNo].[All]" allUniqueName="[Transactions].[InvoiceNo].[All]" dimensionUniqueName="[Transactions]" displayFolder="" count="0" memberValueDatatype="130" unbalanced="0"/>
    <cacheHierarchy uniqueName="[Transactions].[CustomerID]" caption="CustomerID" attribute="1" defaultMemberUniqueName="[Transactions].[CustomerID].[All]" allUniqueName="[Transactions].[CustomerID].[All]" dimensionUniqueName="[Transactions]" displayFolder="" count="0" memberValueDatatype="20" unbalanced="0"/>
    <cacheHierarchy uniqueName="[Transactions].[ProductID]" caption="ProductID" attribute="1" defaultMemberUniqueName="[Transactions].[ProductID].[All]" allUniqueName="[Transactions].[ProductID].[All]" dimensionUniqueName="[Transactions]" displayFolder="" count="0" memberValueDatatype="130" unbalanced="0"/>
    <cacheHierarchy uniqueName="[Transactions].[InvoiceDate]" caption="InvoiceDate" attribute="1" time="1" defaultMemberUniqueName="[Transactions].[InvoiceDate].[All]" allUniqueName="[Transactions].[InvoiceDate].[All]" dimensionUniqueName="[Transactions]" displayFolder="" count="0" memberValueDatatype="7"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Transactions].[UnitPrice]" caption="UnitPrice" attribute="1" defaultMemberUniqueName="[Transactions].[UnitPrice].[All]" allUniqueName="[Transactions].[UnitPrice].[All]" dimensionUniqueName="[Transactions]" displayFolder="" count="0" memberValueDatatype="5" unbalanced="0"/>
    <cacheHierarchy uniqueName="[Transactions].[Discount]" caption="Discount" attribute="1" defaultMemberUniqueName="[Transactions].[Discount].[All]" allUniqueName="[Transactions].[Discount].[All]" dimensionUniqueName="[Transactions]" displayFolder="" count="0" memberValueDatatype="5"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FinalRevenue]" caption="FinalRevenue" attribute="1" defaultMemberUniqueName="[Transactions].[FinalRevenue].[All]" allUniqueName="[Transactions].[FinalRevenue].[All]" dimensionUniqueName="[Transactions]" displayFolder="" count="0" memberValueDatatype="5" unbalanced="0"/>
    <cacheHierarchy uniqueName="[Transactions].[PaymentMethod]" caption="PaymentMethod" attribute="1" defaultMemberUniqueName="[Transactions].[PaymentMethod].[All]" allUniqueName="[Transactions].[PaymentMethod].[All]" dimensionUniqueName="[Transactions]" displayFolder="" count="0" memberValueDatatype="130" unbalanced="0"/>
    <cacheHierarchy uniqueName="[Transactions].[OrderChannel]" caption="OrderChannel" attribute="1" defaultMemberUniqueName="[Transactions].[OrderChannel].[All]" allUniqueName="[Transactions].[OrderChannel].[All]" dimensionUniqueName="[Transactions]" displayFolder="" count="0" memberValueDatatype="130" unbalanced="0"/>
    <cacheHierarchy uniqueName="[Transactions].[ShippingCost]" caption="ShippingCost" attribute="1" defaultMemberUniqueName="[Transactions].[ShippingCost].[All]" allUniqueName="[Transactions].[ShippingCost].[All]" dimensionUniqueName="[Transactions]" displayFolder="" count="0" memberValueDatatype="5" unbalanced="0"/>
    <cacheHierarchy uniqueName="[Transactions].[DeliveryDays]" caption="DeliveryDays" attribute="1" defaultMemberUniqueName="[Transactions].[DeliveryDays].[All]" allUniqueName="[Transactions].[DeliveryDays].[All]" dimensionUniqueName="[Transactions]" displayFolder="" count="0" memberValueDatatype="20" unbalanced="0"/>
    <cacheHierarchy uniqueName="[Transactions].[Returned]" caption="Returned" attribute="1" defaultMemberUniqueName="[Transactions].[Returned].[All]" allUniqueName="[Transactions].[Returned].[All]" dimensionUniqueName="[Transactions]" displayFolder="" count="0" memberValueDatatype="130" unbalanced="0"/>
    <cacheHierarchy uniqueName="[Transactions].[DeliveryCategory]" caption="DeliveryCategory" attribute="1" defaultMemberUniqueName="[Transactions].[DeliveryCategory].[All]" allUniqueName="[Transactions].[DeliveryCategory].[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SubCategory]" caption="SubCategory" attribute="1" defaultMemberUniqueName="[Transactions].[SubCategory].[All]" allUniqueName="[Transactions].[SubCategory].[All]" dimensionUniqueName="[Transactions]" displayFolder="" count="0" memberValueDatatype="130" unbalanced="0"/>
    <cacheHierarchy uniqueName="[Transactions].[Brand]" caption="Brand" attribute="1" defaultMemberUniqueName="[Transactions].[Brand].[All]" allUniqueName="[Transactions].[Brand].[All]" dimensionUniqueName="[Transactions]" displayFolder="" count="0" memberValueDatatype="130" unbalanced="0"/>
    <cacheHierarchy uniqueName="[Transactions].[CostPrice]" caption="CostPrice" attribute="1" defaultMemberUniqueName="[Transactions].[CostPrice].[All]" allUniqueName="[Transactions].[CostPrice].[All]" dimensionUniqueName="[Transactions]" displayFolder="" count="0" memberValueDatatype="5" unbalanced="0"/>
    <cacheHierarchy uniqueName="[Transactions].[Profit]" caption="Profit" attribute="1" defaultMemberUniqueName="[Transactions].[Profit].[All]" allUniqueName="[Transactions].[Profit].[All]" dimensionUniqueName="[Transactions]" displayFolder="" count="0" memberValueDatatype="5" unbalanced="0"/>
    <cacheHierarchy uniqueName="[Measures].[Total Revenue]" caption="Total Revenue" measure="1" displayFolder="" measureGroup="Transactions" count="0" oneField="1">
      <fieldsUsage count="1">
        <fieldUsage x="0"/>
      </fieldsUsage>
    </cacheHierarchy>
    <cacheHierarchy uniqueName="[Measures].[Total Customers]" caption="Total Customers" measure="1" displayFolder="" measureGroup="Transactions" count="0"/>
    <cacheHierarchy uniqueName="[Measures].[Total Orders]" caption="Total Orders" measure="1" displayFolder="" measureGroup="Transactions" count="0"/>
    <cacheHierarchy uniqueName="[Measures].[Avg Order Value]" caption="Avg Order Value" measure="1" displayFolder="" measureGroup="Transactions" count="0"/>
    <cacheHierarchy uniqueName="[Measures].[Avg Frequency]" caption="Avg Frequency" measure="1" displayFolder="" measureGroup="Transactions" count="0"/>
    <cacheHierarchy uniqueName="[Measures].[Champions Revenue]" caption="Champions Revenue" measure="1" displayFolder="" measureGroup="Transactions" count="0"/>
    <cacheHierarchy uniqueName="[Measures].[At Risk Count]" caption="At Risk Count" measure="1" displayFolder="" measureGroup="Transactions" count="0"/>
    <cacheHierarchy uniqueName="[Measures].[Avg Recency by Segment]" caption="Avg Recency by Segment" measure="1" displayFolder="" measureGroup="Transactions"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RFM_Segments]" caption="__XL_Count RFM_Segments" measure="1" displayFolder="" measureGroup="RFM_Segments" count="0" hidden="1"/>
    <cacheHierarchy uniqueName="[Measures].[__XL_Count Segment_Summary]" caption="__XL_Count Segment_Summary" measure="1" displayFolder="" measureGroup="Segment_Summary" count="0" hidden="1"/>
    <cacheHierarchy uniqueName="[Measures].[__No measures defined]" caption="__No measures defined" measure="1" displayFolder="" count="0" hidden="1"/>
    <cacheHierarchy uniqueName="[Measures].[Sum of FinalRevenue]" caption="Sum of FinalRevenue" measure="1" displayFolder="" measureGroup="Transactions" count="0" hidden="1">
      <extLst>
        <ext xmlns:x15="http://schemas.microsoft.com/office/spreadsheetml/2010/11/main" uri="{B97F6D7D-B522-45F9-BDA1-12C45D357490}">
          <x15:cacheHierarchy aggregatedColumn="44"/>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InvoiceDate]" caption="Count of InvoiceDate" measure="1" displayFolder="" measureGroup="Transactions" count="0" hidden="1">
      <extLst>
        <ext xmlns:x15="http://schemas.microsoft.com/office/spreadsheetml/2010/11/main" uri="{B97F6D7D-B522-45F9-BDA1-12C45D357490}">
          <x15:cacheHierarchy aggregatedColumn="39"/>
        </ext>
      </extLst>
    </cacheHierarchy>
    <cacheHierarchy uniqueName="[Measures].[Max of InvoiceDate]" caption="Max of InvoiceDate" measure="1" displayFolder="" measureGroup="Transactions" count="0" hidden="1">
      <extLst>
        <ext xmlns:x15="http://schemas.microsoft.com/office/spreadsheetml/2010/11/main" uri="{B97F6D7D-B522-45F9-BDA1-12C45D357490}">
          <x15:cacheHierarchy aggregatedColumn="39"/>
        </ext>
      </extLst>
    </cacheHierarchy>
    <cacheHierarchy uniqueName="[Measures].[Count of InvoiceNo]" caption="Count of InvoiceNo" measure="1" displayFolder="" measureGroup="Transactions" count="0" hidden="1">
      <extLst>
        <ext xmlns:x15="http://schemas.microsoft.com/office/spreadsheetml/2010/11/main" uri="{B97F6D7D-B522-45F9-BDA1-12C45D357490}">
          <x15:cacheHierarchy aggregatedColumn="36"/>
        </ext>
      </extLst>
    </cacheHierarchy>
    <cacheHierarchy uniqueName="[Measures].[Distinct Count of InvoiceNo]" caption="Distinct Count of InvoiceNo" measure="1" displayFolder="" measureGroup="Transaction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Transactions" count="0" hidden="1">
      <extLst>
        <ext xmlns:x15="http://schemas.microsoft.com/office/spreadsheetml/2010/11/main" uri="{B97F6D7D-B522-45F9-BDA1-12C45D357490}">
          <x15:cacheHierarchy aggregatedColumn="43"/>
        </ext>
      </extLst>
    </cacheHierarchy>
    <cacheHierarchy uniqueName="[Measures].[Sum of Profit]" caption="Sum of Profit" measure="1" displayFolder="" measureGroup="Transactions" count="0" hidden="1">
      <extLst>
        <ext xmlns:x15="http://schemas.microsoft.com/office/spreadsheetml/2010/11/main" uri="{B97F6D7D-B522-45F9-BDA1-12C45D357490}">
          <x15:cacheHierarchy aggregatedColumn="55"/>
        </ext>
      </extLst>
    </cacheHierarchy>
    <cacheHierarchy uniqueName="[Measures].[Sum of Customer Count]" caption="Sum of Customer Count" measure="1" displayFolder="" measureGroup="Segment_Summary" count="0" hidden="1">
      <extLst>
        <ext xmlns:x15="http://schemas.microsoft.com/office/spreadsheetml/2010/11/main" uri="{B97F6D7D-B522-45F9-BDA1-12C45D357490}">
          <x15:cacheHierarchy aggregatedColumn="30"/>
        </ext>
      </extLst>
    </cacheHierarchy>
    <cacheHierarchy uniqueName="[Measures].[Sum of Total Revenue]" caption="Sum of Total Revenue" measure="1" displayFolder="" measureGroup="Segment_Summary" count="0" hidden="1">
      <extLst>
        <ext xmlns:x15="http://schemas.microsoft.com/office/spreadsheetml/2010/11/main" uri="{B97F6D7D-B522-45F9-BDA1-12C45D357490}">
          <x15:cacheHierarchy aggregatedColumn="31"/>
        </ext>
      </extLst>
    </cacheHierarchy>
    <cacheHierarchy uniqueName="[Measures].[Sum of Avg Recency]" caption="Sum of Avg Recency" measure="1" displayFolder="" measureGroup="Segment_Summary" count="0" hidden="1">
      <extLst>
        <ext xmlns:x15="http://schemas.microsoft.com/office/spreadsheetml/2010/11/main" uri="{B97F6D7D-B522-45F9-BDA1-12C45D357490}">
          <x15:cacheHierarchy aggregatedColumn="32"/>
        </ext>
      </extLst>
    </cacheHierarchy>
    <cacheHierarchy uniqueName="[Measures].[Sum of Avg Frequency]" caption="Sum of Avg Frequency" measure="1" displayFolder="" measureGroup="Segment_Summary" count="0" hidden="1">
      <extLst>
        <ext xmlns:x15="http://schemas.microsoft.com/office/spreadsheetml/2010/11/main" uri="{B97F6D7D-B522-45F9-BDA1-12C45D357490}">
          <x15:cacheHierarchy aggregatedColumn="33"/>
        </ext>
      </extLst>
    </cacheHierarchy>
    <cacheHierarchy uniqueName="[Measures].[Sum of Avg Pct]" caption="Sum of Avg Pct" measure="1" displayFolder="" measureGroup="Segment_Summary" count="0" hidden="1">
      <extLst>
        <ext xmlns:x15="http://schemas.microsoft.com/office/spreadsheetml/2010/11/main" uri="{B97F6D7D-B522-45F9-BDA1-12C45D357490}">
          <x15:cacheHierarchy aggregatedColumn="34"/>
        </ext>
      </extLst>
    </cacheHierarchy>
    <cacheHierarchy uniqueName="[Measures].[Sum of Cumulative Pct]" caption="Sum of Cumulative Pct" measure="1" displayFolder="" measureGroup="Segment_Summary" count="0" hidden="1">
      <extLst>
        <ext xmlns:x15="http://schemas.microsoft.com/office/spreadsheetml/2010/11/main" uri="{B97F6D7D-B522-45F9-BDA1-12C45D357490}">
          <x15:cacheHierarchy aggregatedColumn="35"/>
        </ext>
      </extLst>
    </cacheHierarchy>
  </cacheHierarchies>
  <kpis count="0"/>
  <dimensions count="7">
    <dimension name="Calendar" uniqueName="[Calendar]" caption="Calendar"/>
    <dimension name="Customers" uniqueName="[Customers]" caption="Customers"/>
    <dimension measure="1" name="Measures" uniqueName="[Measures]" caption="Measures"/>
    <dimension name="Products" uniqueName="[Products]" caption="Products"/>
    <dimension name="RFM_Segments" uniqueName="[RFM_Segments]" caption="RFM_Segments"/>
    <dimension name="Segment_Summary" uniqueName="[Segment_Summary]" caption="Segment_Summary"/>
    <dimension name="Transactions" uniqueName="[Transactions]" caption="Transactions"/>
  </dimensions>
  <measureGroups count="6">
    <measureGroup name="Calendar" caption="Calendar"/>
    <measureGroup name="Customers" caption="Customers"/>
    <measureGroup name="Products" caption="Products"/>
    <measureGroup name="RFM_Segments" caption="RFM_Segments"/>
    <measureGroup name="Segment_Summary" caption="Segment_Summary"/>
    <measureGroup name="Transactions" caption="Transactions"/>
  </measureGroups>
  <maps count="9">
    <map measureGroup="0" dimension="0"/>
    <map measureGroup="1" dimension="1"/>
    <map measureGroup="2" dimension="3"/>
    <map measureGroup="3" dimension="4"/>
    <map measureGroup="4" dimension="5"/>
    <map measureGroup="5" dimension="0"/>
    <map measureGroup="5" dimension="1"/>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2.435981481482" createdVersion="8" refreshedVersion="8" minRefreshableVersion="3" recordCount="0" supportSubquery="1" supportAdvancedDrill="1" xr:uid="{BA70CBD0-44B0-4AD8-A551-87950DEA9918}">
  <cacheSource type="external" connectionId="6"/>
  <cacheFields count="4">
    <cacheField name="[Measures].[Total Revenue]" caption="Total Revenue" numFmtId="0" hierarchy="56" level="32767"/>
    <cacheField name="[Customers].[Country].[Country]" caption="Country" numFmtId="0" hierarchy="9" level="1">
      <sharedItems count="6">
        <s v="Canada"/>
        <s v="France"/>
        <s v="Germany"/>
        <s v="India"/>
        <s v="UK"/>
        <s v="USA"/>
      </sharedItems>
    </cacheField>
    <cacheField name="[Customers].[AgeGroup].[AgeGroup]" caption="AgeGroup" numFmtId="0" hierarchy="11" level="1">
      <sharedItems containsSemiMixedTypes="0" containsNonDate="0" containsString="0"/>
    </cacheField>
    <cacheField name="[Customers].[Segment].[Segment]" caption="Segment" numFmtId="0" hierarchy="18" level="1">
      <sharedItems containsSemiMixedTypes="0" containsNonDate="0" containsString="0"/>
    </cacheField>
  </cacheFields>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1"/>
      </fieldsUsage>
    </cacheHierarchy>
    <cacheHierarchy uniqueName="[Customers].[Gender]" caption="Gender" attribute="1" defaultMemberUniqueName="[Customers].[Gender].[All]" allUniqueName="[Customers].[Gender].[All]" dimensionUniqueName="[Customers]" displayFolder="" count="0" memberValueDatatype="130" unbalanced="0"/>
    <cacheHierarchy uniqueName="[Customers].[AgeGroup]" caption="AgeGroup" attribute="1" defaultMemberUniqueName="[Customers].[AgeGroup].[All]" allUniqueName="[Customers].[AgeGroup].[All]" dimensionUniqueName="[Customers]" displayFolder="" count="2" memberValueDatatype="130" unbalanced="0">
      <fieldsUsage count="2">
        <fieldUsage x="-1"/>
        <fieldUsage x="2"/>
      </fieldsUsage>
    </cacheHierarchy>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LoyaltyScore]" caption="LoyaltyScore" attribute="1" defaultMemberUniqueName="[Customers].[LoyaltyScore].[All]" allUniqueName="[Customers].[LoyaltyScore].[All]" dimensionUniqueName="[Customers]" displayFolder="" count="0" memberValueDatatype="20" unbalanced="0"/>
    <cacheHierarchy uniqueName="[Customers].[Recency]" caption="Recency" attribute="1" defaultMemberUniqueName="[Customers].[Recency].[All]" allUniqueName="[Customers].[Recency].[All]" dimensionUniqueName="[Customers]" displayFolder="" count="0" memberValueDatatype="20" unbalanced="0"/>
    <cacheHierarchy uniqueName="[Customers].[Frequency]" caption="Frequency" attribute="1" defaultMemberUniqueName="[Customers].[Frequency].[All]" allUniqueName="[Customers].[Frequency].[All]" dimensionUniqueName="[Customers]" displayFolder="" count="0" memberValueDatatype="20" unbalanced="0"/>
    <cacheHierarchy uniqueName="[Customers].[Monetary]" caption="Monetary" attribute="1" defaultMemberUniqueName="[Customers].[Monetary].[All]" allUniqueName="[Customers].[Monetary].[All]" dimensionUniqueName="[Customers]" displayFolder="" count="0" memberValueDatatype="5"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3"/>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Price]" caption="CostPrice" attribute="1" defaultMemberUniqueName="[Products].[CostPrice].[All]" allUniqueName="[Products].[CostPrice].[All]" dimensionUniqueName="[Products]" displayFolder="" count="0" memberValueDatatype="5" unbalanced="0"/>
    <cacheHierarchy uniqueName="[RFM_Segments].[Customer ID]" caption="Customer ID" attribute="1" defaultMemberUniqueName="[RFM_Segments].[Customer ID].[All]" allUniqueName="[RFM_Segments].[Customer ID].[All]" dimensionUniqueName="[RFM_Segments]" displayFolder="" count="0" memberValueDatatype="20" unbalanced="0"/>
    <cacheHierarchy uniqueName="[RFM_Segments].[Recency]" caption="Recency" attribute="1" defaultMemberUniqueName="[RFM_Segments].[Recency].[All]" allUniqueName="[RFM_Segments].[Recency].[All]" dimensionUniqueName="[RFM_Segments]" displayFolder="" count="0" memberValueDatatype="20" unbalanced="0"/>
    <cacheHierarchy uniqueName="[RFM_Segments].[Frequency]" caption="Frequency" attribute="1" defaultMemberUniqueName="[RFM_Segments].[Frequency].[All]" allUniqueName="[RFM_Segments].[Frequency].[All]" dimensionUniqueName="[RFM_Segments]" displayFolder="" count="0" memberValueDatatype="20" unbalanced="0"/>
    <cacheHierarchy uniqueName="[RFM_Segments].[Monetary]" caption="Monetary" attribute="1" defaultMemberUniqueName="[RFM_Segments].[Monetary].[All]" allUniqueName="[RFM_Segments].[Monetary].[All]" dimensionUniqueName="[RFM_Segments]" displayFolder="" count="0" memberValueDatatype="5" unbalanced="0"/>
    <cacheHierarchy uniqueName="[RFM_Segments].[Segment]" caption="Segment" attribute="1" defaultMemberUniqueName="[RFM_Segments].[Segment].[All]" allUniqueName="[RFM_Segments].[Segment].[All]" dimensionUniqueName="[RFM_Segments]" displayFolder="" count="0" memberValueDatatype="130" unbalanced="0"/>
    <cacheHierarchy uniqueName="[Segment_Summary].[Segment]" caption="Segment" attribute="1" defaultMemberUniqueName="[Segment_Summary].[Segment].[All]" allUniqueName="[Segment_Summary].[Segment].[All]" dimensionUniqueName="[Segment_Summary]" displayFolder="" count="0" memberValueDatatype="130" unbalanced="0"/>
    <cacheHierarchy uniqueName="[Segment_Summary].[Customer Count]" caption="Customer Count" attribute="1" defaultMemberUniqueName="[Segment_Summary].[Customer Count].[All]" allUniqueName="[Segment_Summary].[Customer Count].[All]" dimensionUniqueName="[Segment_Summary]" displayFolder="" count="0" memberValueDatatype="20" unbalanced="0"/>
    <cacheHierarchy uniqueName="[Segment_Summary].[Total Revenue]" caption="Total Revenue" attribute="1" defaultMemberUniqueName="[Segment_Summary].[Total Revenue].[All]" allUniqueName="[Segment_Summary].[Total Revenue].[All]" dimensionUniqueName="[Segment_Summary]" displayFolder="" count="0" memberValueDatatype="5" unbalanced="0"/>
    <cacheHierarchy uniqueName="[Segment_Summary].[Avg Recency]" caption="Avg Recency" attribute="1" defaultMemberUniqueName="[Segment_Summary].[Avg Recency].[All]" allUniqueName="[Segment_Summary].[Avg Recency].[All]" dimensionUniqueName="[Segment_Summary]" displayFolder="" count="0" memberValueDatatype="5" unbalanced="0"/>
    <cacheHierarchy uniqueName="[Segment_Summary].[Avg Frequency]" caption="Avg Frequency" attribute="1" defaultMemberUniqueName="[Segment_Summary].[Avg Frequency].[All]" allUniqueName="[Segment_Summary].[Avg Frequency].[All]" dimensionUniqueName="[Segment_Summary]" displayFolder="" count="0" memberValueDatatype="5" unbalanced="0"/>
    <cacheHierarchy uniqueName="[Segment_Summary].[Avg Pct]" caption="Avg Pct" attribute="1" defaultMemberUniqueName="[Segment_Summary].[Avg Pct].[All]" allUniqueName="[Segment_Summary].[Avg Pct].[All]" dimensionUniqueName="[Segment_Summary]" displayFolder="" count="0" memberValueDatatype="5" unbalanced="0"/>
    <cacheHierarchy uniqueName="[Segment_Summary].[Cumulative Pct]" caption="Cumulative Pct" attribute="1" defaultMemberUniqueName="[Segment_Summary].[Cumulative Pct].[All]" allUniqueName="[Segment_Summary].[Cumulative Pct].[All]" dimensionUniqueName="[Segment_Summary]" displayFolder="" count="0" memberValueDatatype="5" unbalanced="0"/>
    <cacheHierarchy uniqueName="[Transactions].[InvoiceNo]" caption="InvoiceNo" attribute="1" defaultMemberUniqueName="[Transactions].[InvoiceNo].[All]" allUniqueName="[Transactions].[InvoiceNo].[All]" dimensionUniqueName="[Transactions]" displayFolder="" count="0" memberValueDatatype="130" unbalanced="0"/>
    <cacheHierarchy uniqueName="[Transactions].[CustomerID]" caption="CustomerID" attribute="1" defaultMemberUniqueName="[Transactions].[CustomerID].[All]" allUniqueName="[Transactions].[CustomerID].[All]" dimensionUniqueName="[Transactions]" displayFolder="" count="0" memberValueDatatype="20" unbalanced="0"/>
    <cacheHierarchy uniqueName="[Transactions].[ProductID]" caption="ProductID" attribute="1" defaultMemberUniqueName="[Transactions].[ProductID].[All]" allUniqueName="[Transactions].[ProductID].[All]" dimensionUniqueName="[Transactions]" displayFolder="" count="0" memberValueDatatype="130" unbalanced="0"/>
    <cacheHierarchy uniqueName="[Transactions].[InvoiceDate]" caption="InvoiceDate" attribute="1" time="1" defaultMemberUniqueName="[Transactions].[InvoiceDate].[All]" allUniqueName="[Transactions].[InvoiceDate].[All]" dimensionUniqueName="[Transactions]" displayFolder="" count="0" memberValueDatatype="7"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Transactions].[UnitPrice]" caption="UnitPrice" attribute="1" defaultMemberUniqueName="[Transactions].[UnitPrice].[All]" allUniqueName="[Transactions].[UnitPrice].[All]" dimensionUniqueName="[Transactions]" displayFolder="" count="0" memberValueDatatype="5" unbalanced="0"/>
    <cacheHierarchy uniqueName="[Transactions].[Discount]" caption="Discount" attribute="1" defaultMemberUniqueName="[Transactions].[Discount].[All]" allUniqueName="[Transactions].[Discount].[All]" dimensionUniqueName="[Transactions]" displayFolder="" count="0" memberValueDatatype="5"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FinalRevenue]" caption="FinalRevenue" attribute="1" defaultMemberUniqueName="[Transactions].[FinalRevenue].[All]" allUniqueName="[Transactions].[FinalRevenue].[All]" dimensionUniqueName="[Transactions]" displayFolder="" count="0" memberValueDatatype="5" unbalanced="0"/>
    <cacheHierarchy uniqueName="[Transactions].[PaymentMethod]" caption="PaymentMethod" attribute="1" defaultMemberUniqueName="[Transactions].[PaymentMethod].[All]" allUniqueName="[Transactions].[PaymentMethod].[All]" dimensionUniqueName="[Transactions]" displayFolder="" count="0" memberValueDatatype="130" unbalanced="0"/>
    <cacheHierarchy uniqueName="[Transactions].[OrderChannel]" caption="OrderChannel" attribute="1" defaultMemberUniqueName="[Transactions].[OrderChannel].[All]" allUniqueName="[Transactions].[OrderChannel].[All]" dimensionUniqueName="[Transactions]" displayFolder="" count="0" memberValueDatatype="130" unbalanced="0"/>
    <cacheHierarchy uniqueName="[Transactions].[ShippingCost]" caption="ShippingCost" attribute="1" defaultMemberUniqueName="[Transactions].[ShippingCost].[All]" allUniqueName="[Transactions].[ShippingCost].[All]" dimensionUniqueName="[Transactions]" displayFolder="" count="0" memberValueDatatype="5" unbalanced="0"/>
    <cacheHierarchy uniqueName="[Transactions].[DeliveryDays]" caption="DeliveryDays" attribute="1" defaultMemberUniqueName="[Transactions].[DeliveryDays].[All]" allUniqueName="[Transactions].[DeliveryDays].[All]" dimensionUniqueName="[Transactions]" displayFolder="" count="0" memberValueDatatype="20" unbalanced="0"/>
    <cacheHierarchy uniqueName="[Transactions].[Returned]" caption="Returned" attribute="1" defaultMemberUniqueName="[Transactions].[Returned].[All]" allUniqueName="[Transactions].[Returned].[All]" dimensionUniqueName="[Transactions]" displayFolder="" count="0" memberValueDatatype="130" unbalanced="0"/>
    <cacheHierarchy uniqueName="[Transactions].[DeliveryCategory]" caption="DeliveryCategory" attribute="1" defaultMemberUniqueName="[Transactions].[DeliveryCategory].[All]" allUniqueName="[Transactions].[DeliveryCategory].[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SubCategory]" caption="SubCategory" attribute="1" defaultMemberUniqueName="[Transactions].[SubCategory].[All]" allUniqueName="[Transactions].[SubCategory].[All]" dimensionUniqueName="[Transactions]" displayFolder="" count="0" memberValueDatatype="130" unbalanced="0"/>
    <cacheHierarchy uniqueName="[Transactions].[Brand]" caption="Brand" attribute="1" defaultMemberUniqueName="[Transactions].[Brand].[All]" allUniqueName="[Transactions].[Brand].[All]" dimensionUniqueName="[Transactions]" displayFolder="" count="0" memberValueDatatype="130" unbalanced="0"/>
    <cacheHierarchy uniqueName="[Transactions].[CostPrice]" caption="CostPrice" attribute="1" defaultMemberUniqueName="[Transactions].[CostPrice].[All]" allUniqueName="[Transactions].[CostPrice].[All]" dimensionUniqueName="[Transactions]" displayFolder="" count="0" memberValueDatatype="5" unbalanced="0"/>
    <cacheHierarchy uniqueName="[Transactions].[Profit]" caption="Profit" attribute="1" defaultMemberUniqueName="[Transactions].[Profit].[All]" allUniqueName="[Transactions].[Profit].[All]" dimensionUniqueName="[Transactions]" displayFolder="" count="0" memberValueDatatype="5" unbalanced="0"/>
    <cacheHierarchy uniqueName="[Measures].[Total Revenue]" caption="Total Revenue" measure="1" displayFolder="" measureGroup="Transactions" count="0" oneField="1">
      <fieldsUsage count="1">
        <fieldUsage x="0"/>
      </fieldsUsage>
    </cacheHierarchy>
    <cacheHierarchy uniqueName="[Measures].[Total Customers]" caption="Total Customers" measure="1" displayFolder="" measureGroup="Transactions" count="0"/>
    <cacheHierarchy uniqueName="[Measures].[Total Orders]" caption="Total Orders" measure="1" displayFolder="" measureGroup="Transactions" count="0"/>
    <cacheHierarchy uniqueName="[Measures].[Avg Order Value]" caption="Avg Order Value" measure="1" displayFolder="" measureGroup="Transactions" count="0"/>
    <cacheHierarchy uniqueName="[Measures].[Avg Frequency]" caption="Avg Frequency" measure="1" displayFolder="" measureGroup="Transactions" count="0"/>
    <cacheHierarchy uniqueName="[Measures].[Champions Revenue]" caption="Champions Revenue" measure="1" displayFolder="" measureGroup="Transactions" count="0"/>
    <cacheHierarchy uniqueName="[Measures].[At Risk Count]" caption="At Risk Count" measure="1" displayFolder="" measureGroup="Transactions" count="0"/>
    <cacheHierarchy uniqueName="[Measures].[Avg Recency by Segment]" caption="Avg Recency by Segment" measure="1" displayFolder="" measureGroup="Transactions"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RFM_Segments]" caption="__XL_Count RFM_Segments" measure="1" displayFolder="" measureGroup="RFM_Segments" count="0" hidden="1"/>
    <cacheHierarchy uniqueName="[Measures].[__XL_Count Segment_Summary]" caption="__XL_Count Segment_Summary" measure="1" displayFolder="" measureGroup="Segment_Summary" count="0" hidden="1"/>
    <cacheHierarchy uniqueName="[Measures].[__No measures defined]" caption="__No measures defined" measure="1" displayFolder="" count="0" hidden="1"/>
    <cacheHierarchy uniqueName="[Measures].[Sum of FinalRevenue]" caption="Sum of FinalRevenue" measure="1" displayFolder="" measureGroup="Transactions" count="0" hidden="1">
      <extLst>
        <ext xmlns:x15="http://schemas.microsoft.com/office/spreadsheetml/2010/11/main" uri="{B97F6D7D-B522-45F9-BDA1-12C45D357490}">
          <x15:cacheHierarchy aggregatedColumn="44"/>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InvoiceDate]" caption="Count of InvoiceDate" measure="1" displayFolder="" measureGroup="Transactions" count="0" hidden="1">
      <extLst>
        <ext xmlns:x15="http://schemas.microsoft.com/office/spreadsheetml/2010/11/main" uri="{B97F6D7D-B522-45F9-BDA1-12C45D357490}">
          <x15:cacheHierarchy aggregatedColumn="39"/>
        </ext>
      </extLst>
    </cacheHierarchy>
    <cacheHierarchy uniqueName="[Measures].[Max of InvoiceDate]" caption="Max of InvoiceDate" measure="1" displayFolder="" measureGroup="Transactions" count="0" hidden="1">
      <extLst>
        <ext xmlns:x15="http://schemas.microsoft.com/office/spreadsheetml/2010/11/main" uri="{B97F6D7D-B522-45F9-BDA1-12C45D357490}">
          <x15:cacheHierarchy aggregatedColumn="39"/>
        </ext>
      </extLst>
    </cacheHierarchy>
    <cacheHierarchy uniqueName="[Measures].[Count of InvoiceNo]" caption="Count of InvoiceNo" measure="1" displayFolder="" measureGroup="Transactions" count="0" hidden="1">
      <extLst>
        <ext xmlns:x15="http://schemas.microsoft.com/office/spreadsheetml/2010/11/main" uri="{B97F6D7D-B522-45F9-BDA1-12C45D357490}">
          <x15:cacheHierarchy aggregatedColumn="36"/>
        </ext>
      </extLst>
    </cacheHierarchy>
    <cacheHierarchy uniqueName="[Measures].[Distinct Count of InvoiceNo]" caption="Distinct Count of InvoiceNo" measure="1" displayFolder="" measureGroup="Transaction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Transactions" count="0" hidden="1">
      <extLst>
        <ext xmlns:x15="http://schemas.microsoft.com/office/spreadsheetml/2010/11/main" uri="{B97F6D7D-B522-45F9-BDA1-12C45D357490}">
          <x15:cacheHierarchy aggregatedColumn="43"/>
        </ext>
      </extLst>
    </cacheHierarchy>
    <cacheHierarchy uniqueName="[Measures].[Sum of Profit]" caption="Sum of Profit" measure="1" displayFolder="" measureGroup="Transactions" count="0" hidden="1">
      <extLst>
        <ext xmlns:x15="http://schemas.microsoft.com/office/spreadsheetml/2010/11/main" uri="{B97F6D7D-B522-45F9-BDA1-12C45D357490}">
          <x15:cacheHierarchy aggregatedColumn="55"/>
        </ext>
      </extLst>
    </cacheHierarchy>
    <cacheHierarchy uniqueName="[Measures].[Sum of Customer Count]" caption="Sum of Customer Count" measure="1" displayFolder="" measureGroup="Segment_Summary" count="0" hidden="1">
      <extLst>
        <ext xmlns:x15="http://schemas.microsoft.com/office/spreadsheetml/2010/11/main" uri="{B97F6D7D-B522-45F9-BDA1-12C45D357490}">
          <x15:cacheHierarchy aggregatedColumn="30"/>
        </ext>
      </extLst>
    </cacheHierarchy>
    <cacheHierarchy uniqueName="[Measures].[Sum of Total Revenue]" caption="Sum of Total Revenue" measure="1" displayFolder="" measureGroup="Segment_Summary" count="0" hidden="1">
      <extLst>
        <ext xmlns:x15="http://schemas.microsoft.com/office/spreadsheetml/2010/11/main" uri="{B97F6D7D-B522-45F9-BDA1-12C45D357490}">
          <x15:cacheHierarchy aggregatedColumn="31"/>
        </ext>
      </extLst>
    </cacheHierarchy>
    <cacheHierarchy uniqueName="[Measures].[Sum of Avg Recency]" caption="Sum of Avg Recency" measure="1" displayFolder="" measureGroup="Segment_Summary" count="0" hidden="1">
      <extLst>
        <ext xmlns:x15="http://schemas.microsoft.com/office/spreadsheetml/2010/11/main" uri="{B97F6D7D-B522-45F9-BDA1-12C45D357490}">
          <x15:cacheHierarchy aggregatedColumn="32"/>
        </ext>
      </extLst>
    </cacheHierarchy>
    <cacheHierarchy uniqueName="[Measures].[Sum of Avg Frequency]" caption="Sum of Avg Frequency" measure="1" displayFolder="" measureGroup="Segment_Summary" count="0" hidden="1">
      <extLst>
        <ext xmlns:x15="http://schemas.microsoft.com/office/spreadsheetml/2010/11/main" uri="{B97F6D7D-B522-45F9-BDA1-12C45D357490}">
          <x15:cacheHierarchy aggregatedColumn="33"/>
        </ext>
      </extLst>
    </cacheHierarchy>
    <cacheHierarchy uniqueName="[Measures].[Sum of Avg Pct]" caption="Sum of Avg Pct" measure="1" displayFolder="" measureGroup="Segment_Summary" count="0" hidden="1">
      <extLst>
        <ext xmlns:x15="http://schemas.microsoft.com/office/spreadsheetml/2010/11/main" uri="{B97F6D7D-B522-45F9-BDA1-12C45D357490}">
          <x15:cacheHierarchy aggregatedColumn="34"/>
        </ext>
      </extLst>
    </cacheHierarchy>
    <cacheHierarchy uniqueName="[Measures].[Sum of Cumulative Pct]" caption="Sum of Cumulative Pct" measure="1" displayFolder="" measureGroup="Segment_Summary" count="0" hidden="1">
      <extLst>
        <ext xmlns:x15="http://schemas.microsoft.com/office/spreadsheetml/2010/11/main" uri="{B97F6D7D-B522-45F9-BDA1-12C45D357490}">
          <x15:cacheHierarchy aggregatedColumn="35"/>
        </ext>
      </extLst>
    </cacheHierarchy>
  </cacheHierarchies>
  <kpis count="0"/>
  <dimensions count="7">
    <dimension name="Calendar" uniqueName="[Calendar]" caption="Calendar"/>
    <dimension name="Customers" uniqueName="[Customers]" caption="Customers"/>
    <dimension measure="1" name="Measures" uniqueName="[Measures]" caption="Measures"/>
    <dimension name="Products" uniqueName="[Products]" caption="Products"/>
    <dimension name="RFM_Segments" uniqueName="[RFM_Segments]" caption="RFM_Segments"/>
    <dimension name="Segment_Summary" uniqueName="[Segment_Summary]" caption="Segment_Summary"/>
    <dimension name="Transactions" uniqueName="[Transactions]" caption="Transactions"/>
  </dimensions>
  <measureGroups count="6">
    <measureGroup name="Calendar" caption="Calendar"/>
    <measureGroup name="Customers" caption="Customers"/>
    <measureGroup name="Products" caption="Products"/>
    <measureGroup name="RFM_Segments" caption="RFM_Segments"/>
    <measureGroup name="Segment_Summary" caption="Segment_Summary"/>
    <measureGroup name="Transactions" caption="Transactions"/>
  </measureGroups>
  <maps count="9">
    <map measureGroup="0" dimension="0"/>
    <map measureGroup="1" dimension="1"/>
    <map measureGroup="2" dimension="3"/>
    <map measureGroup="3" dimension="4"/>
    <map measureGroup="4" dimension="5"/>
    <map measureGroup="5" dimension="0"/>
    <map measureGroup="5" dimension="1"/>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2.43598263889" createdVersion="8" refreshedVersion="8" minRefreshableVersion="3" recordCount="0" supportSubquery="1" supportAdvancedDrill="1" xr:uid="{6E2B7D18-C397-410D-9A1F-26F6EF3D2AAC}">
  <cacheSource type="external" connectionId="6"/>
  <cacheFields count="4">
    <cacheField name="[Measures].[Avg Order Value]" caption="Avg Order Value" numFmtId="0" hierarchy="59" level="32767"/>
    <cacheField name="[Customers].[AgeGroup].[AgeGroup]" caption="AgeGroup" numFmtId="0" hierarchy="11" level="1">
      <sharedItems containsSemiMixedTypes="0" containsNonDate="0" containsString="0"/>
    </cacheField>
    <cacheField name="[Customers].[Country].[Country]" caption="Country" numFmtId="0" hierarchy="9" level="1">
      <sharedItems containsSemiMixedTypes="0" containsNonDate="0" containsString="0"/>
    </cacheField>
    <cacheField name="[Customers].[Segment].[Segment]" caption="Segment" numFmtId="0" hierarchy="18" level="1">
      <sharedItems containsSemiMixedTypes="0" containsNonDate="0" containsString="0"/>
    </cacheField>
  </cacheFields>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2"/>
      </fieldsUsage>
    </cacheHierarchy>
    <cacheHierarchy uniqueName="[Customers].[Gender]" caption="Gender" attribute="1" defaultMemberUniqueName="[Customers].[Gender].[All]" allUniqueName="[Customers].[Gender].[All]" dimensionUniqueName="[Customers]" displayFolder="" count="0" memberValueDatatype="130" unbalanced="0"/>
    <cacheHierarchy uniqueName="[Customers].[AgeGroup]" caption="AgeGroup" attribute="1" defaultMemberUniqueName="[Customers].[AgeGroup].[All]" allUniqueName="[Customers].[AgeGroup].[All]" dimensionUniqueName="[Customers]" displayFolder="" count="2" memberValueDatatype="130" unbalanced="0">
      <fieldsUsage count="2">
        <fieldUsage x="-1"/>
        <fieldUsage x="1"/>
      </fieldsUsage>
    </cacheHierarchy>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LoyaltyScore]" caption="LoyaltyScore" attribute="1" defaultMemberUniqueName="[Customers].[LoyaltyScore].[All]" allUniqueName="[Customers].[LoyaltyScore].[All]" dimensionUniqueName="[Customers]" displayFolder="" count="0" memberValueDatatype="20" unbalanced="0"/>
    <cacheHierarchy uniqueName="[Customers].[Recency]" caption="Recency" attribute="1" defaultMemberUniqueName="[Customers].[Recency].[All]" allUniqueName="[Customers].[Recency].[All]" dimensionUniqueName="[Customers]" displayFolder="" count="0" memberValueDatatype="20" unbalanced="0"/>
    <cacheHierarchy uniqueName="[Customers].[Frequency]" caption="Frequency" attribute="1" defaultMemberUniqueName="[Customers].[Frequency].[All]" allUniqueName="[Customers].[Frequency].[All]" dimensionUniqueName="[Customers]" displayFolder="" count="0" memberValueDatatype="20" unbalanced="0"/>
    <cacheHierarchy uniqueName="[Customers].[Monetary]" caption="Monetary" attribute="1" defaultMemberUniqueName="[Customers].[Monetary].[All]" allUniqueName="[Customers].[Monetary].[All]" dimensionUniqueName="[Customers]" displayFolder="" count="0" memberValueDatatype="5"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3"/>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Price]" caption="CostPrice" attribute="1" defaultMemberUniqueName="[Products].[CostPrice].[All]" allUniqueName="[Products].[CostPrice].[All]" dimensionUniqueName="[Products]" displayFolder="" count="0" memberValueDatatype="5" unbalanced="0"/>
    <cacheHierarchy uniqueName="[RFM_Segments].[Customer ID]" caption="Customer ID" attribute="1" defaultMemberUniqueName="[RFM_Segments].[Customer ID].[All]" allUniqueName="[RFM_Segments].[Customer ID].[All]" dimensionUniqueName="[RFM_Segments]" displayFolder="" count="0" memberValueDatatype="20" unbalanced="0"/>
    <cacheHierarchy uniqueName="[RFM_Segments].[Recency]" caption="Recency" attribute="1" defaultMemberUniqueName="[RFM_Segments].[Recency].[All]" allUniqueName="[RFM_Segments].[Recency].[All]" dimensionUniqueName="[RFM_Segments]" displayFolder="" count="0" memberValueDatatype="20" unbalanced="0"/>
    <cacheHierarchy uniqueName="[RFM_Segments].[Frequency]" caption="Frequency" attribute="1" defaultMemberUniqueName="[RFM_Segments].[Frequency].[All]" allUniqueName="[RFM_Segments].[Frequency].[All]" dimensionUniqueName="[RFM_Segments]" displayFolder="" count="0" memberValueDatatype="20" unbalanced="0"/>
    <cacheHierarchy uniqueName="[RFM_Segments].[Monetary]" caption="Monetary" attribute="1" defaultMemberUniqueName="[RFM_Segments].[Monetary].[All]" allUniqueName="[RFM_Segments].[Monetary].[All]" dimensionUniqueName="[RFM_Segments]" displayFolder="" count="0" memberValueDatatype="5" unbalanced="0"/>
    <cacheHierarchy uniqueName="[RFM_Segments].[Segment]" caption="Segment" attribute="1" defaultMemberUniqueName="[RFM_Segments].[Segment].[All]" allUniqueName="[RFM_Segments].[Segment].[All]" dimensionUniqueName="[RFM_Segments]" displayFolder="" count="0" memberValueDatatype="130" unbalanced="0"/>
    <cacheHierarchy uniqueName="[Segment_Summary].[Segment]" caption="Segment" attribute="1" defaultMemberUniqueName="[Segment_Summary].[Segment].[All]" allUniqueName="[Segment_Summary].[Segment].[All]" dimensionUniqueName="[Segment_Summary]" displayFolder="" count="0" memberValueDatatype="130" unbalanced="0"/>
    <cacheHierarchy uniqueName="[Segment_Summary].[Customer Count]" caption="Customer Count" attribute="1" defaultMemberUniqueName="[Segment_Summary].[Customer Count].[All]" allUniqueName="[Segment_Summary].[Customer Count].[All]" dimensionUniqueName="[Segment_Summary]" displayFolder="" count="0" memberValueDatatype="20" unbalanced="0"/>
    <cacheHierarchy uniqueName="[Segment_Summary].[Total Revenue]" caption="Total Revenue" attribute="1" defaultMemberUniqueName="[Segment_Summary].[Total Revenue].[All]" allUniqueName="[Segment_Summary].[Total Revenue].[All]" dimensionUniqueName="[Segment_Summary]" displayFolder="" count="0" memberValueDatatype="5" unbalanced="0"/>
    <cacheHierarchy uniqueName="[Segment_Summary].[Avg Recency]" caption="Avg Recency" attribute="1" defaultMemberUniqueName="[Segment_Summary].[Avg Recency].[All]" allUniqueName="[Segment_Summary].[Avg Recency].[All]" dimensionUniqueName="[Segment_Summary]" displayFolder="" count="0" memberValueDatatype="5" unbalanced="0"/>
    <cacheHierarchy uniqueName="[Segment_Summary].[Avg Frequency]" caption="Avg Frequency" attribute="1" defaultMemberUniqueName="[Segment_Summary].[Avg Frequency].[All]" allUniqueName="[Segment_Summary].[Avg Frequency].[All]" dimensionUniqueName="[Segment_Summary]" displayFolder="" count="0" memberValueDatatype="5" unbalanced="0"/>
    <cacheHierarchy uniqueName="[Segment_Summary].[Avg Pct]" caption="Avg Pct" attribute="1" defaultMemberUniqueName="[Segment_Summary].[Avg Pct].[All]" allUniqueName="[Segment_Summary].[Avg Pct].[All]" dimensionUniqueName="[Segment_Summary]" displayFolder="" count="0" memberValueDatatype="5" unbalanced="0"/>
    <cacheHierarchy uniqueName="[Segment_Summary].[Cumulative Pct]" caption="Cumulative Pct" attribute="1" defaultMemberUniqueName="[Segment_Summary].[Cumulative Pct].[All]" allUniqueName="[Segment_Summary].[Cumulative Pct].[All]" dimensionUniqueName="[Segment_Summary]" displayFolder="" count="0" memberValueDatatype="5" unbalanced="0"/>
    <cacheHierarchy uniqueName="[Transactions].[InvoiceNo]" caption="InvoiceNo" attribute="1" defaultMemberUniqueName="[Transactions].[InvoiceNo].[All]" allUniqueName="[Transactions].[InvoiceNo].[All]" dimensionUniqueName="[Transactions]" displayFolder="" count="0" memberValueDatatype="130" unbalanced="0"/>
    <cacheHierarchy uniqueName="[Transactions].[CustomerID]" caption="CustomerID" attribute="1" defaultMemberUniqueName="[Transactions].[CustomerID].[All]" allUniqueName="[Transactions].[CustomerID].[All]" dimensionUniqueName="[Transactions]" displayFolder="" count="0" memberValueDatatype="20" unbalanced="0"/>
    <cacheHierarchy uniqueName="[Transactions].[ProductID]" caption="ProductID" attribute="1" defaultMemberUniqueName="[Transactions].[ProductID].[All]" allUniqueName="[Transactions].[ProductID].[All]" dimensionUniqueName="[Transactions]" displayFolder="" count="0" memberValueDatatype="130" unbalanced="0"/>
    <cacheHierarchy uniqueName="[Transactions].[InvoiceDate]" caption="InvoiceDate" attribute="1" time="1" defaultMemberUniqueName="[Transactions].[InvoiceDate].[All]" allUniqueName="[Transactions].[InvoiceDate].[All]" dimensionUniqueName="[Transactions]" displayFolder="" count="0" memberValueDatatype="7"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Transactions].[UnitPrice]" caption="UnitPrice" attribute="1" defaultMemberUniqueName="[Transactions].[UnitPrice].[All]" allUniqueName="[Transactions].[UnitPrice].[All]" dimensionUniqueName="[Transactions]" displayFolder="" count="0" memberValueDatatype="5" unbalanced="0"/>
    <cacheHierarchy uniqueName="[Transactions].[Discount]" caption="Discount" attribute="1" defaultMemberUniqueName="[Transactions].[Discount].[All]" allUniqueName="[Transactions].[Discount].[All]" dimensionUniqueName="[Transactions]" displayFolder="" count="0" memberValueDatatype="5"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FinalRevenue]" caption="FinalRevenue" attribute="1" defaultMemberUniqueName="[Transactions].[FinalRevenue].[All]" allUniqueName="[Transactions].[FinalRevenue].[All]" dimensionUniqueName="[Transactions]" displayFolder="" count="0" memberValueDatatype="5" unbalanced="0"/>
    <cacheHierarchy uniqueName="[Transactions].[PaymentMethod]" caption="PaymentMethod" attribute="1" defaultMemberUniqueName="[Transactions].[PaymentMethod].[All]" allUniqueName="[Transactions].[PaymentMethod].[All]" dimensionUniqueName="[Transactions]" displayFolder="" count="0" memberValueDatatype="130" unbalanced="0"/>
    <cacheHierarchy uniqueName="[Transactions].[OrderChannel]" caption="OrderChannel" attribute="1" defaultMemberUniqueName="[Transactions].[OrderChannel].[All]" allUniqueName="[Transactions].[OrderChannel].[All]" dimensionUniqueName="[Transactions]" displayFolder="" count="0" memberValueDatatype="130" unbalanced="0"/>
    <cacheHierarchy uniqueName="[Transactions].[ShippingCost]" caption="ShippingCost" attribute="1" defaultMemberUniqueName="[Transactions].[ShippingCost].[All]" allUniqueName="[Transactions].[ShippingCost].[All]" dimensionUniqueName="[Transactions]" displayFolder="" count="0" memberValueDatatype="5" unbalanced="0"/>
    <cacheHierarchy uniqueName="[Transactions].[DeliveryDays]" caption="DeliveryDays" attribute="1" defaultMemberUniqueName="[Transactions].[DeliveryDays].[All]" allUniqueName="[Transactions].[DeliveryDays].[All]" dimensionUniqueName="[Transactions]" displayFolder="" count="0" memberValueDatatype="20" unbalanced="0"/>
    <cacheHierarchy uniqueName="[Transactions].[Returned]" caption="Returned" attribute="1" defaultMemberUniqueName="[Transactions].[Returned].[All]" allUniqueName="[Transactions].[Returned].[All]" dimensionUniqueName="[Transactions]" displayFolder="" count="0" memberValueDatatype="130" unbalanced="0"/>
    <cacheHierarchy uniqueName="[Transactions].[DeliveryCategory]" caption="DeliveryCategory" attribute="1" defaultMemberUniqueName="[Transactions].[DeliveryCategory].[All]" allUniqueName="[Transactions].[DeliveryCategory].[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SubCategory]" caption="SubCategory" attribute="1" defaultMemberUniqueName="[Transactions].[SubCategory].[All]" allUniqueName="[Transactions].[SubCategory].[All]" dimensionUniqueName="[Transactions]" displayFolder="" count="0" memberValueDatatype="130" unbalanced="0"/>
    <cacheHierarchy uniqueName="[Transactions].[Brand]" caption="Brand" attribute="1" defaultMemberUniqueName="[Transactions].[Brand].[All]" allUniqueName="[Transactions].[Brand].[All]" dimensionUniqueName="[Transactions]" displayFolder="" count="0" memberValueDatatype="130" unbalanced="0"/>
    <cacheHierarchy uniqueName="[Transactions].[CostPrice]" caption="CostPrice" attribute="1" defaultMemberUniqueName="[Transactions].[CostPrice].[All]" allUniqueName="[Transactions].[CostPrice].[All]" dimensionUniqueName="[Transactions]" displayFolder="" count="0" memberValueDatatype="5" unbalanced="0"/>
    <cacheHierarchy uniqueName="[Transactions].[Profit]" caption="Profit" attribute="1" defaultMemberUniqueName="[Transactions].[Profit].[All]" allUniqueName="[Transactions].[Profit].[All]" dimensionUniqueName="[Transactions]" displayFolder="" count="0" memberValueDatatype="5" unbalanced="0"/>
    <cacheHierarchy uniqueName="[Measures].[Total Revenue]" caption="Total Revenue" measure="1" displayFolder="" measureGroup="Transactions" count="0"/>
    <cacheHierarchy uniqueName="[Measures].[Total Customers]" caption="Total Customers" measure="1" displayFolder="" measureGroup="Transactions" count="0"/>
    <cacheHierarchy uniqueName="[Measures].[Total Orders]" caption="Total Orders" measure="1" displayFolder="" measureGroup="Transactions" count="0"/>
    <cacheHierarchy uniqueName="[Measures].[Avg Order Value]" caption="Avg Order Value" measure="1" displayFolder="" measureGroup="Transactions" count="0" oneField="1">
      <fieldsUsage count="1">
        <fieldUsage x="0"/>
      </fieldsUsage>
    </cacheHierarchy>
    <cacheHierarchy uniqueName="[Measures].[Avg Frequency]" caption="Avg Frequency" measure="1" displayFolder="" measureGroup="Transactions" count="0"/>
    <cacheHierarchy uniqueName="[Measures].[Champions Revenue]" caption="Champions Revenue" measure="1" displayFolder="" measureGroup="Transactions" count="0"/>
    <cacheHierarchy uniqueName="[Measures].[At Risk Count]" caption="At Risk Count" measure="1" displayFolder="" measureGroup="Transactions" count="0"/>
    <cacheHierarchy uniqueName="[Measures].[Avg Recency by Segment]" caption="Avg Recency by Segment" measure="1" displayFolder="" measureGroup="Transactions"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RFM_Segments]" caption="__XL_Count RFM_Segments" measure="1" displayFolder="" measureGroup="RFM_Segments" count="0" hidden="1"/>
    <cacheHierarchy uniqueName="[Measures].[__XL_Count Segment_Summary]" caption="__XL_Count Segment_Summary" measure="1" displayFolder="" measureGroup="Segment_Summary" count="0" hidden="1"/>
    <cacheHierarchy uniqueName="[Measures].[__No measures defined]" caption="__No measures defined" measure="1" displayFolder="" count="0" hidden="1"/>
    <cacheHierarchy uniqueName="[Measures].[Sum of FinalRevenue]" caption="Sum of FinalRevenue" measure="1" displayFolder="" measureGroup="Transactions" count="0" hidden="1">
      <extLst>
        <ext xmlns:x15="http://schemas.microsoft.com/office/spreadsheetml/2010/11/main" uri="{B97F6D7D-B522-45F9-BDA1-12C45D357490}">
          <x15:cacheHierarchy aggregatedColumn="44"/>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InvoiceDate]" caption="Count of InvoiceDate" measure="1" displayFolder="" measureGroup="Transactions" count="0" hidden="1">
      <extLst>
        <ext xmlns:x15="http://schemas.microsoft.com/office/spreadsheetml/2010/11/main" uri="{B97F6D7D-B522-45F9-BDA1-12C45D357490}">
          <x15:cacheHierarchy aggregatedColumn="39"/>
        </ext>
      </extLst>
    </cacheHierarchy>
    <cacheHierarchy uniqueName="[Measures].[Max of InvoiceDate]" caption="Max of InvoiceDate" measure="1" displayFolder="" measureGroup="Transactions" count="0" hidden="1">
      <extLst>
        <ext xmlns:x15="http://schemas.microsoft.com/office/spreadsheetml/2010/11/main" uri="{B97F6D7D-B522-45F9-BDA1-12C45D357490}">
          <x15:cacheHierarchy aggregatedColumn="39"/>
        </ext>
      </extLst>
    </cacheHierarchy>
    <cacheHierarchy uniqueName="[Measures].[Count of InvoiceNo]" caption="Count of InvoiceNo" measure="1" displayFolder="" measureGroup="Transactions" count="0" hidden="1">
      <extLst>
        <ext xmlns:x15="http://schemas.microsoft.com/office/spreadsheetml/2010/11/main" uri="{B97F6D7D-B522-45F9-BDA1-12C45D357490}">
          <x15:cacheHierarchy aggregatedColumn="36"/>
        </ext>
      </extLst>
    </cacheHierarchy>
    <cacheHierarchy uniqueName="[Measures].[Distinct Count of InvoiceNo]" caption="Distinct Count of InvoiceNo" measure="1" displayFolder="" measureGroup="Transaction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Transactions" count="0" hidden="1">
      <extLst>
        <ext xmlns:x15="http://schemas.microsoft.com/office/spreadsheetml/2010/11/main" uri="{B97F6D7D-B522-45F9-BDA1-12C45D357490}">
          <x15:cacheHierarchy aggregatedColumn="43"/>
        </ext>
      </extLst>
    </cacheHierarchy>
    <cacheHierarchy uniqueName="[Measures].[Sum of Profit]" caption="Sum of Profit" measure="1" displayFolder="" measureGroup="Transactions" count="0" hidden="1">
      <extLst>
        <ext xmlns:x15="http://schemas.microsoft.com/office/spreadsheetml/2010/11/main" uri="{B97F6D7D-B522-45F9-BDA1-12C45D357490}">
          <x15:cacheHierarchy aggregatedColumn="55"/>
        </ext>
      </extLst>
    </cacheHierarchy>
    <cacheHierarchy uniqueName="[Measures].[Sum of Customer Count]" caption="Sum of Customer Count" measure="1" displayFolder="" measureGroup="Segment_Summary" count="0" hidden="1">
      <extLst>
        <ext xmlns:x15="http://schemas.microsoft.com/office/spreadsheetml/2010/11/main" uri="{B97F6D7D-B522-45F9-BDA1-12C45D357490}">
          <x15:cacheHierarchy aggregatedColumn="30"/>
        </ext>
      </extLst>
    </cacheHierarchy>
    <cacheHierarchy uniqueName="[Measures].[Sum of Total Revenue]" caption="Sum of Total Revenue" measure="1" displayFolder="" measureGroup="Segment_Summary" count="0" hidden="1">
      <extLst>
        <ext xmlns:x15="http://schemas.microsoft.com/office/spreadsheetml/2010/11/main" uri="{B97F6D7D-B522-45F9-BDA1-12C45D357490}">
          <x15:cacheHierarchy aggregatedColumn="31"/>
        </ext>
      </extLst>
    </cacheHierarchy>
    <cacheHierarchy uniqueName="[Measures].[Sum of Avg Recency]" caption="Sum of Avg Recency" measure="1" displayFolder="" measureGroup="Segment_Summary" count="0" hidden="1">
      <extLst>
        <ext xmlns:x15="http://schemas.microsoft.com/office/spreadsheetml/2010/11/main" uri="{B97F6D7D-B522-45F9-BDA1-12C45D357490}">
          <x15:cacheHierarchy aggregatedColumn="32"/>
        </ext>
      </extLst>
    </cacheHierarchy>
    <cacheHierarchy uniqueName="[Measures].[Sum of Avg Frequency]" caption="Sum of Avg Frequency" measure="1" displayFolder="" measureGroup="Segment_Summary" count="0" hidden="1">
      <extLst>
        <ext xmlns:x15="http://schemas.microsoft.com/office/spreadsheetml/2010/11/main" uri="{B97F6D7D-B522-45F9-BDA1-12C45D357490}">
          <x15:cacheHierarchy aggregatedColumn="33"/>
        </ext>
      </extLst>
    </cacheHierarchy>
    <cacheHierarchy uniqueName="[Measures].[Sum of Avg Pct]" caption="Sum of Avg Pct" measure="1" displayFolder="" measureGroup="Segment_Summary" count="0" hidden="1">
      <extLst>
        <ext xmlns:x15="http://schemas.microsoft.com/office/spreadsheetml/2010/11/main" uri="{B97F6D7D-B522-45F9-BDA1-12C45D357490}">
          <x15:cacheHierarchy aggregatedColumn="34"/>
        </ext>
      </extLst>
    </cacheHierarchy>
    <cacheHierarchy uniqueName="[Measures].[Sum of Cumulative Pct]" caption="Sum of Cumulative Pct" measure="1" displayFolder="" measureGroup="Segment_Summary" count="0" hidden="1">
      <extLst>
        <ext xmlns:x15="http://schemas.microsoft.com/office/spreadsheetml/2010/11/main" uri="{B97F6D7D-B522-45F9-BDA1-12C45D357490}">
          <x15:cacheHierarchy aggregatedColumn="35"/>
        </ext>
      </extLst>
    </cacheHierarchy>
  </cacheHierarchies>
  <kpis count="0"/>
  <dimensions count="7">
    <dimension name="Calendar" uniqueName="[Calendar]" caption="Calendar"/>
    <dimension name="Customers" uniqueName="[Customers]" caption="Customers"/>
    <dimension measure="1" name="Measures" uniqueName="[Measures]" caption="Measures"/>
    <dimension name="Products" uniqueName="[Products]" caption="Products"/>
    <dimension name="RFM_Segments" uniqueName="[RFM_Segments]" caption="RFM_Segments"/>
    <dimension name="Segment_Summary" uniqueName="[Segment_Summary]" caption="Segment_Summary"/>
    <dimension name="Transactions" uniqueName="[Transactions]" caption="Transactions"/>
  </dimensions>
  <measureGroups count="6">
    <measureGroup name="Calendar" caption="Calendar"/>
    <measureGroup name="Customers" caption="Customers"/>
    <measureGroup name="Products" caption="Products"/>
    <measureGroup name="RFM_Segments" caption="RFM_Segments"/>
    <measureGroup name="Segment_Summary" caption="Segment_Summary"/>
    <measureGroup name="Transactions" caption="Transactions"/>
  </measureGroups>
  <maps count="9">
    <map measureGroup="0" dimension="0"/>
    <map measureGroup="1" dimension="1"/>
    <map measureGroup="2" dimension="3"/>
    <map measureGroup="3" dimension="4"/>
    <map measureGroup="4" dimension="5"/>
    <map measureGroup="5" dimension="0"/>
    <map measureGroup="5" dimension="1"/>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2.435991435188" createdVersion="8" refreshedVersion="8" minRefreshableVersion="3" recordCount="0" supportSubquery="1" supportAdvancedDrill="1" xr:uid="{CC30E28A-7D80-4320-A1FA-8D9F33744AF4}">
  <cacheSource type="external" connectionId="6"/>
  <cacheFields count="4">
    <cacheField name="[Measures].[Total Orders]" caption="Total Orders" numFmtId="0" hierarchy="58" level="32767"/>
    <cacheField name="[Customers].[AgeGroup].[AgeGroup]" caption="AgeGroup" numFmtId="0" hierarchy="11" level="1">
      <sharedItems containsSemiMixedTypes="0" containsNonDate="0" containsString="0"/>
    </cacheField>
    <cacheField name="[Customers].[Country].[Country]" caption="Country" numFmtId="0" hierarchy="9" level="1">
      <sharedItems containsSemiMixedTypes="0" containsNonDate="0" containsString="0"/>
    </cacheField>
    <cacheField name="[Customers].[Segment].[Segment]" caption="Segment" numFmtId="0" hierarchy="18" level="1">
      <sharedItems containsSemiMixedTypes="0" containsNonDate="0" containsString="0"/>
    </cacheField>
  </cacheFields>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2"/>
      </fieldsUsage>
    </cacheHierarchy>
    <cacheHierarchy uniqueName="[Customers].[Gender]" caption="Gender" attribute="1" defaultMemberUniqueName="[Customers].[Gender].[All]" allUniqueName="[Customers].[Gender].[All]" dimensionUniqueName="[Customers]" displayFolder="" count="0" memberValueDatatype="130" unbalanced="0"/>
    <cacheHierarchy uniqueName="[Customers].[AgeGroup]" caption="AgeGroup" attribute="1" defaultMemberUniqueName="[Customers].[AgeGroup].[All]" allUniqueName="[Customers].[AgeGroup].[All]" dimensionUniqueName="[Customers]" displayFolder="" count="2" memberValueDatatype="130" unbalanced="0">
      <fieldsUsage count="2">
        <fieldUsage x="-1"/>
        <fieldUsage x="1"/>
      </fieldsUsage>
    </cacheHierarchy>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LoyaltyScore]" caption="LoyaltyScore" attribute="1" defaultMemberUniqueName="[Customers].[LoyaltyScore].[All]" allUniqueName="[Customers].[LoyaltyScore].[All]" dimensionUniqueName="[Customers]" displayFolder="" count="0" memberValueDatatype="20" unbalanced="0"/>
    <cacheHierarchy uniqueName="[Customers].[Recency]" caption="Recency" attribute="1" defaultMemberUniqueName="[Customers].[Recency].[All]" allUniqueName="[Customers].[Recency].[All]" dimensionUniqueName="[Customers]" displayFolder="" count="0" memberValueDatatype="20" unbalanced="0"/>
    <cacheHierarchy uniqueName="[Customers].[Frequency]" caption="Frequency" attribute="1" defaultMemberUniqueName="[Customers].[Frequency].[All]" allUniqueName="[Customers].[Frequency].[All]" dimensionUniqueName="[Customers]" displayFolder="" count="0" memberValueDatatype="20" unbalanced="0"/>
    <cacheHierarchy uniqueName="[Customers].[Monetary]" caption="Monetary" attribute="1" defaultMemberUniqueName="[Customers].[Monetary].[All]" allUniqueName="[Customers].[Monetary].[All]" dimensionUniqueName="[Customers]" displayFolder="" count="0" memberValueDatatype="5"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3"/>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Price]" caption="CostPrice" attribute="1" defaultMemberUniqueName="[Products].[CostPrice].[All]" allUniqueName="[Products].[CostPrice].[All]" dimensionUniqueName="[Products]" displayFolder="" count="0" memberValueDatatype="5" unbalanced="0"/>
    <cacheHierarchy uniqueName="[RFM_Segments].[Customer ID]" caption="Customer ID" attribute="1" defaultMemberUniqueName="[RFM_Segments].[Customer ID].[All]" allUniqueName="[RFM_Segments].[Customer ID].[All]" dimensionUniqueName="[RFM_Segments]" displayFolder="" count="0" memberValueDatatype="20" unbalanced="0"/>
    <cacheHierarchy uniqueName="[RFM_Segments].[Recency]" caption="Recency" attribute="1" defaultMemberUniqueName="[RFM_Segments].[Recency].[All]" allUniqueName="[RFM_Segments].[Recency].[All]" dimensionUniqueName="[RFM_Segments]" displayFolder="" count="0" memberValueDatatype="20" unbalanced="0"/>
    <cacheHierarchy uniqueName="[RFM_Segments].[Frequency]" caption="Frequency" attribute="1" defaultMemberUniqueName="[RFM_Segments].[Frequency].[All]" allUniqueName="[RFM_Segments].[Frequency].[All]" dimensionUniqueName="[RFM_Segments]" displayFolder="" count="0" memberValueDatatype="20" unbalanced="0"/>
    <cacheHierarchy uniqueName="[RFM_Segments].[Monetary]" caption="Monetary" attribute="1" defaultMemberUniqueName="[RFM_Segments].[Monetary].[All]" allUniqueName="[RFM_Segments].[Monetary].[All]" dimensionUniqueName="[RFM_Segments]" displayFolder="" count="0" memberValueDatatype="5" unbalanced="0"/>
    <cacheHierarchy uniqueName="[RFM_Segments].[Segment]" caption="Segment" attribute="1" defaultMemberUniqueName="[RFM_Segments].[Segment].[All]" allUniqueName="[RFM_Segments].[Segment].[All]" dimensionUniqueName="[RFM_Segments]" displayFolder="" count="0" memberValueDatatype="130" unbalanced="0"/>
    <cacheHierarchy uniqueName="[Segment_Summary].[Segment]" caption="Segment" attribute="1" defaultMemberUniqueName="[Segment_Summary].[Segment].[All]" allUniqueName="[Segment_Summary].[Segment].[All]" dimensionUniqueName="[Segment_Summary]" displayFolder="" count="0" memberValueDatatype="130" unbalanced="0"/>
    <cacheHierarchy uniqueName="[Segment_Summary].[Customer Count]" caption="Customer Count" attribute="1" defaultMemberUniqueName="[Segment_Summary].[Customer Count].[All]" allUniqueName="[Segment_Summary].[Customer Count].[All]" dimensionUniqueName="[Segment_Summary]" displayFolder="" count="0" memberValueDatatype="20" unbalanced="0"/>
    <cacheHierarchy uniqueName="[Segment_Summary].[Total Revenue]" caption="Total Revenue" attribute="1" defaultMemberUniqueName="[Segment_Summary].[Total Revenue].[All]" allUniqueName="[Segment_Summary].[Total Revenue].[All]" dimensionUniqueName="[Segment_Summary]" displayFolder="" count="0" memberValueDatatype="5" unbalanced="0"/>
    <cacheHierarchy uniqueName="[Segment_Summary].[Avg Recency]" caption="Avg Recency" attribute="1" defaultMemberUniqueName="[Segment_Summary].[Avg Recency].[All]" allUniqueName="[Segment_Summary].[Avg Recency].[All]" dimensionUniqueName="[Segment_Summary]" displayFolder="" count="0" memberValueDatatype="5" unbalanced="0"/>
    <cacheHierarchy uniqueName="[Segment_Summary].[Avg Frequency]" caption="Avg Frequency" attribute="1" defaultMemberUniqueName="[Segment_Summary].[Avg Frequency].[All]" allUniqueName="[Segment_Summary].[Avg Frequency].[All]" dimensionUniqueName="[Segment_Summary]" displayFolder="" count="0" memberValueDatatype="5" unbalanced="0"/>
    <cacheHierarchy uniqueName="[Segment_Summary].[Avg Pct]" caption="Avg Pct" attribute="1" defaultMemberUniqueName="[Segment_Summary].[Avg Pct].[All]" allUniqueName="[Segment_Summary].[Avg Pct].[All]" dimensionUniqueName="[Segment_Summary]" displayFolder="" count="0" memberValueDatatype="5" unbalanced="0"/>
    <cacheHierarchy uniqueName="[Segment_Summary].[Cumulative Pct]" caption="Cumulative Pct" attribute="1" defaultMemberUniqueName="[Segment_Summary].[Cumulative Pct].[All]" allUniqueName="[Segment_Summary].[Cumulative Pct].[All]" dimensionUniqueName="[Segment_Summary]" displayFolder="" count="0" memberValueDatatype="5" unbalanced="0"/>
    <cacheHierarchy uniqueName="[Transactions].[InvoiceNo]" caption="InvoiceNo" attribute="1" defaultMemberUniqueName="[Transactions].[InvoiceNo].[All]" allUniqueName="[Transactions].[InvoiceNo].[All]" dimensionUniqueName="[Transactions]" displayFolder="" count="0" memberValueDatatype="130" unbalanced="0"/>
    <cacheHierarchy uniqueName="[Transactions].[CustomerID]" caption="CustomerID" attribute="1" defaultMemberUniqueName="[Transactions].[CustomerID].[All]" allUniqueName="[Transactions].[CustomerID].[All]" dimensionUniqueName="[Transactions]" displayFolder="" count="0" memberValueDatatype="20" unbalanced="0"/>
    <cacheHierarchy uniqueName="[Transactions].[ProductID]" caption="ProductID" attribute="1" defaultMemberUniqueName="[Transactions].[ProductID].[All]" allUniqueName="[Transactions].[ProductID].[All]" dimensionUniqueName="[Transactions]" displayFolder="" count="0" memberValueDatatype="130" unbalanced="0"/>
    <cacheHierarchy uniqueName="[Transactions].[InvoiceDate]" caption="InvoiceDate" attribute="1" time="1" defaultMemberUniqueName="[Transactions].[InvoiceDate].[All]" allUniqueName="[Transactions].[InvoiceDate].[All]" dimensionUniqueName="[Transactions]" displayFolder="" count="0" memberValueDatatype="7"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Transactions].[UnitPrice]" caption="UnitPrice" attribute="1" defaultMemberUniqueName="[Transactions].[UnitPrice].[All]" allUniqueName="[Transactions].[UnitPrice].[All]" dimensionUniqueName="[Transactions]" displayFolder="" count="0" memberValueDatatype="5" unbalanced="0"/>
    <cacheHierarchy uniqueName="[Transactions].[Discount]" caption="Discount" attribute="1" defaultMemberUniqueName="[Transactions].[Discount].[All]" allUniqueName="[Transactions].[Discount].[All]" dimensionUniqueName="[Transactions]" displayFolder="" count="0" memberValueDatatype="5"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FinalRevenue]" caption="FinalRevenue" attribute="1" defaultMemberUniqueName="[Transactions].[FinalRevenue].[All]" allUniqueName="[Transactions].[FinalRevenue].[All]" dimensionUniqueName="[Transactions]" displayFolder="" count="0" memberValueDatatype="5" unbalanced="0"/>
    <cacheHierarchy uniqueName="[Transactions].[PaymentMethod]" caption="PaymentMethod" attribute="1" defaultMemberUniqueName="[Transactions].[PaymentMethod].[All]" allUniqueName="[Transactions].[PaymentMethod].[All]" dimensionUniqueName="[Transactions]" displayFolder="" count="0" memberValueDatatype="130" unbalanced="0"/>
    <cacheHierarchy uniqueName="[Transactions].[OrderChannel]" caption="OrderChannel" attribute="1" defaultMemberUniqueName="[Transactions].[OrderChannel].[All]" allUniqueName="[Transactions].[OrderChannel].[All]" dimensionUniqueName="[Transactions]" displayFolder="" count="0" memberValueDatatype="130" unbalanced="0"/>
    <cacheHierarchy uniqueName="[Transactions].[ShippingCost]" caption="ShippingCost" attribute="1" defaultMemberUniqueName="[Transactions].[ShippingCost].[All]" allUniqueName="[Transactions].[ShippingCost].[All]" dimensionUniqueName="[Transactions]" displayFolder="" count="0" memberValueDatatype="5" unbalanced="0"/>
    <cacheHierarchy uniqueName="[Transactions].[DeliveryDays]" caption="DeliveryDays" attribute="1" defaultMemberUniqueName="[Transactions].[DeliveryDays].[All]" allUniqueName="[Transactions].[DeliveryDays].[All]" dimensionUniqueName="[Transactions]" displayFolder="" count="0" memberValueDatatype="20" unbalanced="0"/>
    <cacheHierarchy uniqueName="[Transactions].[Returned]" caption="Returned" attribute="1" defaultMemberUniqueName="[Transactions].[Returned].[All]" allUniqueName="[Transactions].[Returned].[All]" dimensionUniqueName="[Transactions]" displayFolder="" count="0" memberValueDatatype="130" unbalanced="0"/>
    <cacheHierarchy uniqueName="[Transactions].[DeliveryCategory]" caption="DeliveryCategory" attribute="1" defaultMemberUniqueName="[Transactions].[DeliveryCategory].[All]" allUniqueName="[Transactions].[DeliveryCategory].[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SubCategory]" caption="SubCategory" attribute="1" defaultMemberUniqueName="[Transactions].[SubCategory].[All]" allUniqueName="[Transactions].[SubCategory].[All]" dimensionUniqueName="[Transactions]" displayFolder="" count="0" memberValueDatatype="130" unbalanced="0"/>
    <cacheHierarchy uniqueName="[Transactions].[Brand]" caption="Brand" attribute="1" defaultMemberUniqueName="[Transactions].[Brand].[All]" allUniqueName="[Transactions].[Brand].[All]" dimensionUniqueName="[Transactions]" displayFolder="" count="0" memberValueDatatype="130" unbalanced="0"/>
    <cacheHierarchy uniqueName="[Transactions].[CostPrice]" caption="CostPrice" attribute="1" defaultMemberUniqueName="[Transactions].[CostPrice].[All]" allUniqueName="[Transactions].[CostPrice].[All]" dimensionUniqueName="[Transactions]" displayFolder="" count="0" memberValueDatatype="5" unbalanced="0"/>
    <cacheHierarchy uniqueName="[Transactions].[Profit]" caption="Profit" attribute="1" defaultMemberUniqueName="[Transactions].[Profit].[All]" allUniqueName="[Transactions].[Profit].[All]" dimensionUniqueName="[Transactions]" displayFolder="" count="0" memberValueDatatype="5" unbalanced="0"/>
    <cacheHierarchy uniqueName="[Measures].[Total Revenue]" caption="Total Revenue" measure="1" displayFolder="" measureGroup="Transactions" count="0"/>
    <cacheHierarchy uniqueName="[Measures].[Total Customers]" caption="Total Customers" measure="1" displayFolder="" measureGroup="Transactions" count="0"/>
    <cacheHierarchy uniqueName="[Measures].[Total Orders]" caption="Total Orders" measure="1" displayFolder="" measureGroup="Transactions" count="0" oneField="1">
      <fieldsUsage count="1">
        <fieldUsage x="0"/>
      </fieldsUsage>
    </cacheHierarchy>
    <cacheHierarchy uniqueName="[Measures].[Avg Order Value]" caption="Avg Order Value" measure="1" displayFolder="" measureGroup="Transactions" count="0"/>
    <cacheHierarchy uniqueName="[Measures].[Avg Frequency]" caption="Avg Frequency" measure="1" displayFolder="" measureGroup="Transactions" count="0"/>
    <cacheHierarchy uniqueName="[Measures].[Champions Revenue]" caption="Champions Revenue" measure="1" displayFolder="" measureGroup="Transactions" count="0"/>
    <cacheHierarchy uniqueName="[Measures].[At Risk Count]" caption="At Risk Count" measure="1" displayFolder="" measureGroup="Transactions" count="0"/>
    <cacheHierarchy uniqueName="[Measures].[Avg Recency by Segment]" caption="Avg Recency by Segment" measure="1" displayFolder="" measureGroup="Transactions"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RFM_Segments]" caption="__XL_Count RFM_Segments" measure="1" displayFolder="" measureGroup="RFM_Segments" count="0" hidden="1"/>
    <cacheHierarchy uniqueName="[Measures].[__XL_Count Segment_Summary]" caption="__XL_Count Segment_Summary" measure="1" displayFolder="" measureGroup="Segment_Summary" count="0" hidden="1"/>
    <cacheHierarchy uniqueName="[Measures].[__No measures defined]" caption="__No measures defined" measure="1" displayFolder="" count="0" hidden="1"/>
    <cacheHierarchy uniqueName="[Measures].[Sum of FinalRevenue]" caption="Sum of FinalRevenue" measure="1" displayFolder="" measureGroup="Transactions" count="0" hidden="1">
      <extLst>
        <ext xmlns:x15="http://schemas.microsoft.com/office/spreadsheetml/2010/11/main" uri="{B97F6D7D-B522-45F9-BDA1-12C45D357490}">
          <x15:cacheHierarchy aggregatedColumn="44"/>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InvoiceDate]" caption="Count of InvoiceDate" measure="1" displayFolder="" measureGroup="Transactions" count="0" hidden="1">
      <extLst>
        <ext xmlns:x15="http://schemas.microsoft.com/office/spreadsheetml/2010/11/main" uri="{B97F6D7D-B522-45F9-BDA1-12C45D357490}">
          <x15:cacheHierarchy aggregatedColumn="39"/>
        </ext>
      </extLst>
    </cacheHierarchy>
    <cacheHierarchy uniqueName="[Measures].[Max of InvoiceDate]" caption="Max of InvoiceDate" measure="1" displayFolder="" measureGroup="Transactions" count="0" hidden="1">
      <extLst>
        <ext xmlns:x15="http://schemas.microsoft.com/office/spreadsheetml/2010/11/main" uri="{B97F6D7D-B522-45F9-BDA1-12C45D357490}">
          <x15:cacheHierarchy aggregatedColumn="39"/>
        </ext>
      </extLst>
    </cacheHierarchy>
    <cacheHierarchy uniqueName="[Measures].[Count of InvoiceNo]" caption="Count of InvoiceNo" measure="1" displayFolder="" measureGroup="Transactions" count="0" hidden="1">
      <extLst>
        <ext xmlns:x15="http://schemas.microsoft.com/office/spreadsheetml/2010/11/main" uri="{B97F6D7D-B522-45F9-BDA1-12C45D357490}">
          <x15:cacheHierarchy aggregatedColumn="36"/>
        </ext>
      </extLst>
    </cacheHierarchy>
    <cacheHierarchy uniqueName="[Measures].[Distinct Count of InvoiceNo]" caption="Distinct Count of InvoiceNo" measure="1" displayFolder="" measureGroup="Transaction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Transactions" count="0" hidden="1">
      <extLst>
        <ext xmlns:x15="http://schemas.microsoft.com/office/spreadsheetml/2010/11/main" uri="{B97F6D7D-B522-45F9-BDA1-12C45D357490}">
          <x15:cacheHierarchy aggregatedColumn="43"/>
        </ext>
      </extLst>
    </cacheHierarchy>
    <cacheHierarchy uniqueName="[Measures].[Sum of Profit]" caption="Sum of Profit" measure="1" displayFolder="" measureGroup="Transactions" count="0" hidden="1">
      <extLst>
        <ext xmlns:x15="http://schemas.microsoft.com/office/spreadsheetml/2010/11/main" uri="{B97F6D7D-B522-45F9-BDA1-12C45D357490}">
          <x15:cacheHierarchy aggregatedColumn="55"/>
        </ext>
      </extLst>
    </cacheHierarchy>
    <cacheHierarchy uniqueName="[Measures].[Sum of Customer Count]" caption="Sum of Customer Count" measure="1" displayFolder="" measureGroup="Segment_Summary" count="0" hidden="1">
      <extLst>
        <ext xmlns:x15="http://schemas.microsoft.com/office/spreadsheetml/2010/11/main" uri="{B97F6D7D-B522-45F9-BDA1-12C45D357490}">
          <x15:cacheHierarchy aggregatedColumn="30"/>
        </ext>
      </extLst>
    </cacheHierarchy>
    <cacheHierarchy uniqueName="[Measures].[Sum of Total Revenue]" caption="Sum of Total Revenue" measure="1" displayFolder="" measureGroup="Segment_Summary" count="0" hidden="1">
      <extLst>
        <ext xmlns:x15="http://schemas.microsoft.com/office/spreadsheetml/2010/11/main" uri="{B97F6D7D-B522-45F9-BDA1-12C45D357490}">
          <x15:cacheHierarchy aggregatedColumn="31"/>
        </ext>
      </extLst>
    </cacheHierarchy>
    <cacheHierarchy uniqueName="[Measures].[Sum of Avg Recency]" caption="Sum of Avg Recency" measure="1" displayFolder="" measureGroup="Segment_Summary" count="0" hidden="1">
      <extLst>
        <ext xmlns:x15="http://schemas.microsoft.com/office/spreadsheetml/2010/11/main" uri="{B97F6D7D-B522-45F9-BDA1-12C45D357490}">
          <x15:cacheHierarchy aggregatedColumn="32"/>
        </ext>
      </extLst>
    </cacheHierarchy>
    <cacheHierarchy uniqueName="[Measures].[Sum of Avg Frequency]" caption="Sum of Avg Frequency" measure="1" displayFolder="" measureGroup="Segment_Summary" count="0" hidden="1">
      <extLst>
        <ext xmlns:x15="http://schemas.microsoft.com/office/spreadsheetml/2010/11/main" uri="{B97F6D7D-B522-45F9-BDA1-12C45D357490}">
          <x15:cacheHierarchy aggregatedColumn="33"/>
        </ext>
      </extLst>
    </cacheHierarchy>
    <cacheHierarchy uniqueName="[Measures].[Sum of Avg Pct]" caption="Sum of Avg Pct" measure="1" displayFolder="" measureGroup="Segment_Summary" count="0" hidden="1">
      <extLst>
        <ext xmlns:x15="http://schemas.microsoft.com/office/spreadsheetml/2010/11/main" uri="{B97F6D7D-B522-45F9-BDA1-12C45D357490}">
          <x15:cacheHierarchy aggregatedColumn="34"/>
        </ext>
      </extLst>
    </cacheHierarchy>
    <cacheHierarchy uniqueName="[Measures].[Sum of Cumulative Pct]" caption="Sum of Cumulative Pct" measure="1" displayFolder="" measureGroup="Segment_Summary" count="0" hidden="1">
      <extLst>
        <ext xmlns:x15="http://schemas.microsoft.com/office/spreadsheetml/2010/11/main" uri="{B97F6D7D-B522-45F9-BDA1-12C45D357490}">
          <x15:cacheHierarchy aggregatedColumn="35"/>
        </ext>
      </extLst>
    </cacheHierarchy>
  </cacheHierarchies>
  <kpis count="0"/>
  <dimensions count="7">
    <dimension name="Calendar" uniqueName="[Calendar]" caption="Calendar"/>
    <dimension name="Customers" uniqueName="[Customers]" caption="Customers"/>
    <dimension measure="1" name="Measures" uniqueName="[Measures]" caption="Measures"/>
    <dimension name="Products" uniqueName="[Products]" caption="Products"/>
    <dimension name="RFM_Segments" uniqueName="[RFM_Segments]" caption="RFM_Segments"/>
    <dimension name="Segment_Summary" uniqueName="[Segment_Summary]" caption="Segment_Summary"/>
    <dimension name="Transactions" uniqueName="[Transactions]" caption="Transactions"/>
  </dimensions>
  <measureGroups count="6">
    <measureGroup name="Calendar" caption="Calendar"/>
    <measureGroup name="Customers" caption="Customers"/>
    <measureGroup name="Products" caption="Products"/>
    <measureGroup name="RFM_Segments" caption="RFM_Segments"/>
    <measureGroup name="Segment_Summary" caption="Segment_Summary"/>
    <measureGroup name="Transactions" caption="Transactions"/>
  </measureGroups>
  <maps count="9">
    <map measureGroup="0" dimension="0"/>
    <map measureGroup="1" dimension="1"/>
    <map measureGroup="2" dimension="3"/>
    <map measureGroup="3" dimension="4"/>
    <map measureGroup="4" dimension="5"/>
    <map measureGroup="5" dimension="0"/>
    <map measureGroup="5" dimension="1"/>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2.435989120371" createdVersion="8" refreshedVersion="8" minRefreshableVersion="3" recordCount="0" supportSubquery="1" supportAdvancedDrill="1" xr:uid="{BE382715-FF8A-4D00-A5CF-85054BC905AA}">
  <cacheSource type="external" connectionId="6"/>
  <cacheFields count="4">
    <cacheField name="[Measures].[Total Customers]" caption="Total Customers" numFmtId="0" hierarchy="57" level="32767"/>
    <cacheField name="[Customers].[AgeGroup].[AgeGroup]" caption="AgeGroup" numFmtId="0" hierarchy="11" level="1">
      <sharedItems containsSemiMixedTypes="0" containsNonDate="0" containsString="0"/>
    </cacheField>
    <cacheField name="[Customers].[Country].[Country]" caption="Country" numFmtId="0" hierarchy="9" level="1">
      <sharedItems containsSemiMixedTypes="0" containsNonDate="0" containsString="0"/>
    </cacheField>
    <cacheField name="[Customers].[Segment].[Segment]" caption="Segment" numFmtId="0" hierarchy="18" level="1">
      <sharedItems containsSemiMixedTypes="0" containsNonDate="0" containsString="0"/>
    </cacheField>
  </cacheFields>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2"/>
      </fieldsUsage>
    </cacheHierarchy>
    <cacheHierarchy uniqueName="[Customers].[Gender]" caption="Gender" attribute="1" defaultMemberUniqueName="[Customers].[Gender].[All]" allUniqueName="[Customers].[Gender].[All]" dimensionUniqueName="[Customers]" displayFolder="" count="0" memberValueDatatype="130" unbalanced="0"/>
    <cacheHierarchy uniqueName="[Customers].[AgeGroup]" caption="AgeGroup" attribute="1" defaultMemberUniqueName="[Customers].[AgeGroup].[All]" allUniqueName="[Customers].[AgeGroup].[All]" dimensionUniqueName="[Customers]" displayFolder="" count="2" memberValueDatatype="130" unbalanced="0">
      <fieldsUsage count="2">
        <fieldUsage x="-1"/>
        <fieldUsage x="1"/>
      </fieldsUsage>
    </cacheHierarchy>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LoyaltyScore]" caption="LoyaltyScore" attribute="1" defaultMemberUniqueName="[Customers].[LoyaltyScore].[All]" allUniqueName="[Customers].[LoyaltyScore].[All]" dimensionUniqueName="[Customers]" displayFolder="" count="0" memberValueDatatype="20" unbalanced="0"/>
    <cacheHierarchy uniqueName="[Customers].[Recency]" caption="Recency" attribute="1" defaultMemberUniqueName="[Customers].[Recency].[All]" allUniqueName="[Customers].[Recency].[All]" dimensionUniqueName="[Customers]" displayFolder="" count="0" memberValueDatatype="20" unbalanced="0"/>
    <cacheHierarchy uniqueName="[Customers].[Frequency]" caption="Frequency" attribute="1" defaultMemberUniqueName="[Customers].[Frequency].[All]" allUniqueName="[Customers].[Frequency].[All]" dimensionUniqueName="[Customers]" displayFolder="" count="0" memberValueDatatype="20" unbalanced="0"/>
    <cacheHierarchy uniqueName="[Customers].[Monetary]" caption="Monetary" attribute="1" defaultMemberUniqueName="[Customers].[Monetary].[All]" allUniqueName="[Customers].[Monetary].[All]" dimensionUniqueName="[Customers]" displayFolder="" count="0" memberValueDatatype="5"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3"/>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Price]" caption="CostPrice" attribute="1" defaultMemberUniqueName="[Products].[CostPrice].[All]" allUniqueName="[Products].[CostPrice].[All]" dimensionUniqueName="[Products]" displayFolder="" count="0" memberValueDatatype="5" unbalanced="0"/>
    <cacheHierarchy uniqueName="[RFM_Segments].[Customer ID]" caption="Customer ID" attribute="1" defaultMemberUniqueName="[RFM_Segments].[Customer ID].[All]" allUniqueName="[RFM_Segments].[Customer ID].[All]" dimensionUniqueName="[RFM_Segments]" displayFolder="" count="0" memberValueDatatype="20" unbalanced="0"/>
    <cacheHierarchy uniqueName="[RFM_Segments].[Recency]" caption="Recency" attribute="1" defaultMemberUniqueName="[RFM_Segments].[Recency].[All]" allUniqueName="[RFM_Segments].[Recency].[All]" dimensionUniqueName="[RFM_Segments]" displayFolder="" count="0" memberValueDatatype="20" unbalanced="0"/>
    <cacheHierarchy uniqueName="[RFM_Segments].[Frequency]" caption="Frequency" attribute="1" defaultMemberUniqueName="[RFM_Segments].[Frequency].[All]" allUniqueName="[RFM_Segments].[Frequency].[All]" dimensionUniqueName="[RFM_Segments]" displayFolder="" count="0" memberValueDatatype="20" unbalanced="0"/>
    <cacheHierarchy uniqueName="[RFM_Segments].[Monetary]" caption="Monetary" attribute="1" defaultMemberUniqueName="[RFM_Segments].[Monetary].[All]" allUniqueName="[RFM_Segments].[Monetary].[All]" dimensionUniqueName="[RFM_Segments]" displayFolder="" count="0" memberValueDatatype="5" unbalanced="0"/>
    <cacheHierarchy uniqueName="[RFM_Segments].[Segment]" caption="Segment" attribute="1" defaultMemberUniqueName="[RFM_Segments].[Segment].[All]" allUniqueName="[RFM_Segments].[Segment].[All]" dimensionUniqueName="[RFM_Segments]" displayFolder="" count="0" memberValueDatatype="130" unbalanced="0"/>
    <cacheHierarchy uniqueName="[Segment_Summary].[Segment]" caption="Segment" attribute="1" defaultMemberUniqueName="[Segment_Summary].[Segment].[All]" allUniqueName="[Segment_Summary].[Segment].[All]" dimensionUniqueName="[Segment_Summary]" displayFolder="" count="0" memberValueDatatype="130" unbalanced="0"/>
    <cacheHierarchy uniqueName="[Segment_Summary].[Customer Count]" caption="Customer Count" attribute="1" defaultMemberUniqueName="[Segment_Summary].[Customer Count].[All]" allUniqueName="[Segment_Summary].[Customer Count].[All]" dimensionUniqueName="[Segment_Summary]" displayFolder="" count="0" memberValueDatatype="20" unbalanced="0"/>
    <cacheHierarchy uniqueName="[Segment_Summary].[Total Revenue]" caption="Total Revenue" attribute="1" defaultMemberUniqueName="[Segment_Summary].[Total Revenue].[All]" allUniqueName="[Segment_Summary].[Total Revenue].[All]" dimensionUniqueName="[Segment_Summary]" displayFolder="" count="0" memberValueDatatype="5" unbalanced="0"/>
    <cacheHierarchy uniqueName="[Segment_Summary].[Avg Recency]" caption="Avg Recency" attribute="1" defaultMemberUniqueName="[Segment_Summary].[Avg Recency].[All]" allUniqueName="[Segment_Summary].[Avg Recency].[All]" dimensionUniqueName="[Segment_Summary]" displayFolder="" count="0" memberValueDatatype="5" unbalanced="0"/>
    <cacheHierarchy uniqueName="[Segment_Summary].[Avg Frequency]" caption="Avg Frequency" attribute="1" defaultMemberUniqueName="[Segment_Summary].[Avg Frequency].[All]" allUniqueName="[Segment_Summary].[Avg Frequency].[All]" dimensionUniqueName="[Segment_Summary]" displayFolder="" count="0" memberValueDatatype="5" unbalanced="0"/>
    <cacheHierarchy uniqueName="[Segment_Summary].[Avg Pct]" caption="Avg Pct" attribute="1" defaultMemberUniqueName="[Segment_Summary].[Avg Pct].[All]" allUniqueName="[Segment_Summary].[Avg Pct].[All]" dimensionUniqueName="[Segment_Summary]" displayFolder="" count="0" memberValueDatatype="5" unbalanced="0"/>
    <cacheHierarchy uniqueName="[Segment_Summary].[Cumulative Pct]" caption="Cumulative Pct" attribute="1" defaultMemberUniqueName="[Segment_Summary].[Cumulative Pct].[All]" allUniqueName="[Segment_Summary].[Cumulative Pct].[All]" dimensionUniqueName="[Segment_Summary]" displayFolder="" count="0" memberValueDatatype="5" unbalanced="0"/>
    <cacheHierarchy uniqueName="[Transactions].[InvoiceNo]" caption="InvoiceNo" attribute="1" defaultMemberUniqueName="[Transactions].[InvoiceNo].[All]" allUniqueName="[Transactions].[InvoiceNo].[All]" dimensionUniqueName="[Transactions]" displayFolder="" count="0" memberValueDatatype="130" unbalanced="0"/>
    <cacheHierarchy uniqueName="[Transactions].[CustomerID]" caption="CustomerID" attribute="1" defaultMemberUniqueName="[Transactions].[CustomerID].[All]" allUniqueName="[Transactions].[CustomerID].[All]" dimensionUniqueName="[Transactions]" displayFolder="" count="0" memberValueDatatype="20" unbalanced="0"/>
    <cacheHierarchy uniqueName="[Transactions].[ProductID]" caption="ProductID" attribute="1" defaultMemberUniqueName="[Transactions].[ProductID].[All]" allUniqueName="[Transactions].[ProductID].[All]" dimensionUniqueName="[Transactions]" displayFolder="" count="0" memberValueDatatype="130" unbalanced="0"/>
    <cacheHierarchy uniqueName="[Transactions].[InvoiceDate]" caption="InvoiceDate" attribute="1" time="1" defaultMemberUniqueName="[Transactions].[InvoiceDate].[All]" allUniqueName="[Transactions].[InvoiceDate].[All]" dimensionUniqueName="[Transactions]" displayFolder="" count="0" memberValueDatatype="7"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Transactions].[UnitPrice]" caption="UnitPrice" attribute="1" defaultMemberUniqueName="[Transactions].[UnitPrice].[All]" allUniqueName="[Transactions].[UnitPrice].[All]" dimensionUniqueName="[Transactions]" displayFolder="" count="0" memberValueDatatype="5" unbalanced="0"/>
    <cacheHierarchy uniqueName="[Transactions].[Discount]" caption="Discount" attribute="1" defaultMemberUniqueName="[Transactions].[Discount].[All]" allUniqueName="[Transactions].[Discount].[All]" dimensionUniqueName="[Transactions]" displayFolder="" count="0" memberValueDatatype="5"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FinalRevenue]" caption="FinalRevenue" attribute="1" defaultMemberUniqueName="[Transactions].[FinalRevenue].[All]" allUniqueName="[Transactions].[FinalRevenue].[All]" dimensionUniqueName="[Transactions]" displayFolder="" count="0" memberValueDatatype="5" unbalanced="0"/>
    <cacheHierarchy uniqueName="[Transactions].[PaymentMethod]" caption="PaymentMethod" attribute="1" defaultMemberUniqueName="[Transactions].[PaymentMethod].[All]" allUniqueName="[Transactions].[PaymentMethod].[All]" dimensionUniqueName="[Transactions]" displayFolder="" count="0" memberValueDatatype="130" unbalanced="0"/>
    <cacheHierarchy uniqueName="[Transactions].[OrderChannel]" caption="OrderChannel" attribute="1" defaultMemberUniqueName="[Transactions].[OrderChannel].[All]" allUniqueName="[Transactions].[OrderChannel].[All]" dimensionUniqueName="[Transactions]" displayFolder="" count="0" memberValueDatatype="130" unbalanced="0"/>
    <cacheHierarchy uniqueName="[Transactions].[ShippingCost]" caption="ShippingCost" attribute="1" defaultMemberUniqueName="[Transactions].[ShippingCost].[All]" allUniqueName="[Transactions].[ShippingCost].[All]" dimensionUniqueName="[Transactions]" displayFolder="" count="0" memberValueDatatype="5" unbalanced="0"/>
    <cacheHierarchy uniqueName="[Transactions].[DeliveryDays]" caption="DeliveryDays" attribute="1" defaultMemberUniqueName="[Transactions].[DeliveryDays].[All]" allUniqueName="[Transactions].[DeliveryDays].[All]" dimensionUniqueName="[Transactions]" displayFolder="" count="0" memberValueDatatype="20" unbalanced="0"/>
    <cacheHierarchy uniqueName="[Transactions].[Returned]" caption="Returned" attribute="1" defaultMemberUniqueName="[Transactions].[Returned].[All]" allUniqueName="[Transactions].[Returned].[All]" dimensionUniqueName="[Transactions]" displayFolder="" count="0" memberValueDatatype="130" unbalanced="0"/>
    <cacheHierarchy uniqueName="[Transactions].[DeliveryCategory]" caption="DeliveryCategory" attribute="1" defaultMemberUniqueName="[Transactions].[DeliveryCategory].[All]" allUniqueName="[Transactions].[DeliveryCategory].[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SubCategory]" caption="SubCategory" attribute="1" defaultMemberUniqueName="[Transactions].[SubCategory].[All]" allUniqueName="[Transactions].[SubCategory].[All]" dimensionUniqueName="[Transactions]" displayFolder="" count="0" memberValueDatatype="130" unbalanced="0"/>
    <cacheHierarchy uniqueName="[Transactions].[Brand]" caption="Brand" attribute="1" defaultMemberUniqueName="[Transactions].[Brand].[All]" allUniqueName="[Transactions].[Brand].[All]" dimensionUniqueName="[Transactions]" displayFolder="" count="0" memberValueDatatype="130" unbalanced="0"/>
    <cacheHierarchy uniqueName="[Transactions].[CostPrice]" caption="CostPrice" attribute="1" defaultMemberUniqueName="[Transactions].[CostPrice].[All]" allUniqueName="[Transactions].[CostPrice].[All]" dimensionUniqueName="[Transactions]" displayFolder="" count="0" memberValueDatatype="5" unbalanced="0"/>
    <cacheHierarchy uniqueName="[Transactions].[Profit]" caption="Profit" attribute="1" defaultMemberUniqueName="[Transactions].[Profit].[All]" allUniqueName="[Transactions].[Profit].[All]" dimensionUniqueName="[Transactions]" displayFolder="" count="0" memberValueDatatype="5" unbalanced="0"/>
    <cacheHierarchy uniqueName="[Measures].[Total Revenue]" caption="Total Revenue" measure="1" displayFolder="" measureGroup="Transactions" count="0"/>
    <cacheHierarchy uniqueName="[Measures].[Total Customers]" caption="Total Customers" measure="1" displayFolder="" measureGroup="Transactions" count="0" oneField="1">
      <fieldsUsage count="1">
        <fieldUsage x="0"/>
      </fieldsUsage>
    </cacheHierarchy>
    <cacheHierarchy uniqueName="[Measures].[Total Orders]" caption="Total Orders" measure="1" displayFolder="" measureGroup="Transactions" count="0"/>
    <cacheHierarchy uniqueName="[Measures].[Avg Order Value]" caption="Avg Order Value" measure="1" displayFolder="" measureGroup="Transactions" count="0"/>
    <cacheHierarchy uniqueName="[Measures].[Avg Frequency]" caption="Avg Frequency" measure="1" displayFolder="" measureGroup="Transactions" count="0"/>
    <cacheHierarchy uniqueName="[Measures].[Champions Revenue]" caption="Champions Revenue" measure="1" displayFolder="" measureGroup="Transactions" count="0"/>
    <cacheHierarchy uniqueName="[Measures].[At Risk Count]" caption="At Risk Count" measure="1" displayFolder="" measureGroup="Transactions" count="0"/>
    <cacheHierarchy uniqueName="[Measures].[Avg Recency by Segment]" caption="Avg Recency by Segment" measure="1" displayFolder="" measureGroup="Transactions"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RFM_Segments]" caption="__XL_Count RFM_Segments" measure="1" displayFolder="" measureGroup="RFM_Segments" count="0" hidden="1"/>
    <cacheHierarchy uniqueName="[Measures].[__XL_Count Segment_Summary]" caption="__XL_Count Segment_Summary" measure="1" displayFolder="" measureGroup="Segment_Summary" count="0" hidden="1"/>
    <cacheHierarchy uniqueName="[Measures].[__No measures defined]" caption="__No measures defined" measure="1" displayFolder="" count="0" hidden="1"/>
    <cacheHierarchy uniqueName="[Measures].[Sum of FinalRevenue]" caption="Sum of FinalRevenue" measure="1" displayFolder="" measureGroup="Transactions" count="0" hidden="1">
      <extLst>
        <ext xmlns:x15="http://schemas.microsoft.com/office/spreadsheetml/2010/11/main" uri="{B97F6D7D-B522-45F9-BDA1-12C45D357490}">
          <x15:cacheHierarchy aggregatedColumn="44"/>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InvoiceDate]" caption="Count of InvoiceDate" measure="1" displayFolder="" measureGroup="Transactions" count="0" hidden="1">
      <extLst>
        <ext xmlns:x15="http://schemas.microsoft.com/office/spreadsheetml/2010/11/main" uri="{B97F6D7D-B522-45F9-BDA1-12C45D357490}">
          <x15:cacheHierarchy aggregatedColumn="39"/>
        </ext>
      </extLst>
    </cacheHierarchy>
    <cacheHierarchy uniqueName="[Measures].[Max of InvoiceDate]" caption="Max of InvoiceDate" measure="1" displayFolder="" measureGroup="Transactions" count="0" hidden="1">
      <extLst>
        <ext xmlns:x15="http://schemas.microsoft.com/office/spreadsheetml/2010/11/main" uri="{B97F6D7D-B522-45F9-BDA1-12C45D357490}">
          <x15:cacheHierarchy aggregatedColumn="39"/>
        </ext>
      </extLst>
    </cacheHierarchy>
    <cacheHierarchy uniqueName="[Measures].[Count of InvoiceNo]" caption="Count of InvoiceNo" measure="1" displayFolder="" measureGroup="Transactions" count="0" hidden="1">
      <extLst>
        <ext xmlns:x15="http://schemas.microsoft.com/office/spreadsheetml/2010/11/main" uri="{B97F6D7D-B522-45F9-BDA1-12C45D357490}">
          <x15:cacheHierarchy aggregatedColumn="36"/>
        </ext>
      </extLst>
    </cacheHierarchy>
    <cacheHierarchy uniqueName="[Measures].[Distinct Count of InvoiceNo]" caption="Distinct Count of InvoiceNo" measure="1" displayFolder="" measureGroup="Transaction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Transactions" count="0" hidden="1">
      <extLst>
        <ext xmlns:x15="http://schemas.microsoft.com/office/spreadsheetml/2010/11/main" uri="{B97F6D7D-B522-45F9-BDA1-12C45D357490}">
          <x15:cacheHierarchy aggregatedColumn="43"/>
        </ext>
      </extLst>
    </cacheHierarchy>
    <cacheHierarchy uniqueName="[Measures].[Sum of Profit]" caption="Sum of Profit" measure="1" displayFolder="" measureGroup="Transactions" count="0" hidden="1">
      <extLst>
        <ext xmlns:x15="http://schemas.microsoft.com/office/spreadsheetml/2010/11/main" uri="{B97F6D7D-B522-45F9-BDA1-12C45D357490}">
          <x15:cacheHierarchy aggregatedColumn="55"/>
        </ext>
      </extLst>
    </cacheHierarchy>
    <cacheHierarchy uniqueName="[Measures].[Sum of Customer Count]" caption="Sum of Customer Count" measure="1" displayFolder="" measureGroup="Segment_Summary" count="0" hidden="1">
      <extLst>
        <ext xmlns:x15="http://schemas.microsoft.com/office/spreadsheetml/2010/11/main" uri="{B97F6D7D-B522-45F9-BDA1-12C45D357490}">
          <x15:cacheHierarchy aggregatedColumn="30"/>
        </ext>
      </extLst>
    </cacheHierarchy>
    <cacheHierarchy uniqueName="[Measures].[Sum of Total Revenue]" caption="Sum of Total Revenue" measure="1" displayFolder="" measureGroup="Segment_Summary" count="0" hidden="1">
      <extLst>
        <ext xmlns:x15="http://schemas.microsoft.com/office/spreadsheetml/2010/11/main" uri="{B97F6D7D-B522-45F9-BDA1-12C45D357490}">
          <x15:cacheHierarchy aggregatedColumn="31"/>
        </ext>
      </extLst>
    </cacheHierarchy>
    <cacheHierarchy uniqueName="[Measures].[Sum of Avg Recency]" caption="Sum of Avg Recency" measure="1" displayFolder="" measureGroup="Segment_Summary" count="0" hidden="1">
      <extLst>
        <ext xmlns:x15="http://schemas.microsoft.com/office/spreadsheetml/2010/11/main" uri="{B97F6D7D-B522-45F9-BDA1-12C45D357490}">
          <x15:cacheHierarchy aggregatedColumn="32"/>
        </ext>
      </extLst>
    </cacheHierarchy>
    <cacheHierarchy uniqueName="[Measures].[Sum of Avg Frequency]" caption="Sum of Avg Frequency" measure="1" displayFolder="" measureGroup="Segment_Summary" count="0" hidden="1">
      <extLst>
        <ext xmlns:x15="http://schemas.microsoft.com/office/spreadsheetml/2010/11/main" uri="{B97F6D7D-B522-45F9-BDA1-12C45D357490}">
          <x15:cacheHierarchy aggregatedColumn="33"/>
        </ext>
      </extLst>
    </cacheHierarchy>
    <cacheHierarchy uniqueName="[Measures].[Sum of Avg Pct]" caption="Sum of Avg Pct" measure="1" displayFolder="" measureGroup="Segment_Summary" count="0" hidden="1">
      <extLst>
        <ext xmlns:x15="http://schemas.microsoft.com/office/spreadsheetml/2010/11/main" uri="{B97F6D7D-B522-45F9-BDA1-12C45D357490}">
          <x15:cacheHierarchy aggregatedColumn="34"/>
        </ext>
      </extLst>
    </cacheHierarchy>
    <cacheHierarchy uniqueName="[Measures].[Sum of Cumulative Pct]" caption="Sum of Cumulative Pct" measure="1" displayFolder="" measureGroup="Segment_Summary" count="0" hidden="1">
      <extLst>
        <ext xmlns:x15="http://schemas.microsoft.com/office/spreadsheetml/2010/11/main" uri="{B97F6D7D-B522-45F9-BDA1-12C45D357490}">
          <x15:cacheHierarchy aggregatedColumn="35"/>
        </ext>
      </extLst>
    </cacheHierarchy>
  </cacheHierarchies>
  <kpis count="0"/>
  <dimensions count="7">
    <dimension name="Calendar" uniqueName="[Calendar]" caption="Calendar"/>
    <dimension name="Customers" uniqueName="[Customers]" caption="Customers"/>
    <dimension measure="1" name="Measures" uniqueName="[Measures]" caption="Measures"/>
    <dimension name="Products" uniqueName="[Products]" caption="Products"/>
    <dimension name="RFM_Segments" uniqueName="[RFM_Segments]" caption="RFM_Segments"/>
    <dimension name="Segment_Summary" uniqueName="[Segment_Summary]" caption="Segment_Summary"/>
    <dimension name="Transactions" uniqueName="[Transactions]" caption="Transactions"/>
  </dimensions>
  <measureGroups count="6">
    <measureGroup name="Calendar" caption="Calendar"/>
    <measureGroup name="Customers" caption="Customers"/>
    <measureGroup name="Products" caption="Products"/>
    <measureGroup name="RFM_Segments" caption="RFM_Segments"/>
    <measureGroup name="Segment_Summary" caption="Segment_Summary"/>
    <measureGroup name="Transactions" caption="Transactions"/>
  </measureGroups>
  <maps count="9">
    <map measureGroup="0" dimension="0"/>
    <map measureGroup="1" dimension="1"/>
    <map measureGroup="2" dimension="3"/>
    <map measureGroup="3" dimension="4"/>
    <map measureGroup="4" dimension="5"/>
    <map measureGroup="5" dimension="0"/>
    <map measureGroup="5" dimension="1"/>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2.435987152778" createdVersion="8" refreshedVersion="8" minRefreshableVersion="3" recordCount="0" supportSubquery="1" supportAdvancedDrill="1" xr:uid="{443D01B3-6AB3-410E-94EA-19F286F749AA}">
  <cacheSource type="external" connectionId="6"/>
  <cacheFields count="4">
    <cacheField name="[Measures].[Total Revenue]" caption="Total Revenue" numFmtId="0" hierarchy="56" level="32767"/>
    <cacheField name="[Customers].[AgeGroup].[AgeGroup]" caption="AgeGroup" numFmtId="0" hierarchy="11" level="1">
      <sharedItems containsSemiMixedTypes="0" containsNonDate="0" containsString="0"/>
    </cacheField>
    <cacheField name="[Customers].[Country].[Country]" caption="Country" numFmtId="0" hierarchy="9" level="1">
      <sharedItems containsSemiMixedTypes="0" containsNonDate="0" containsString="0"/>
    </cacheField>
    <cacheField name="[Customers].[Segment].[Segment]" caption="Segment" numFmtId="0" hierarchy="18" level="1">
      <sharedItems containsSemiMixedTypes="0" containsNonDate="0" containsString="0"/>
    </cacheField>
  </cacheFields>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2"/>
      </fieldsUsage>
    </cacheHierarchy>
    <cacheHierarchy uniqueName="[Customers].[Gender]" caption="Gender" attribute="1" defaultMemberUniqueName="[Customers].[Gender].[All]" allUniqueName="[Customers].[Gender].[All]" dimensionUniqueName="[Customers]" displayFolder="" count="0" memberValueDatatype="130" unbalanced="0"/>
    <cacheHierarchy uniqueName="[Customers].[AgeGroup]" caption="AgeGroup" attribute="1" defaultMemberUniqueName="[Customers].[AgeGroup].[All]" allUniqueName="[Customers].[AgeGroup].[All]" dimensionUniqueName="[Customers]" displayFolder="" count="2" memberValueDatatype="130" unbalanced="0">
      <fieldsUsage count="2">
        <fieldUsage x="-1"/>
        <fieldUsage x="1"/>
      </fieldsUsage>
    </cacheHierarchy>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LoyaltyScore]" caption="LoyaltyScore" attribute="1" defaultMemberUniqueName="[Customers].[LoyaltyScore].[All]" allUniqueName="[Customers].[LoyaltyScore].[All]" dimensionUniqueName="[Customers]" displayFolder="" count="0" memberValueDatatype="20" unbalanced="0"/>
    <cacheHierarchy uniqueName="[Customers].[Recency]" caption="Recency" attribute="1" defaultMemberUniqueName="[Customers].[Recency].[All]" allUniqueName="[Customers].[Recency].[All]" dimensionUniqueName="[Customers]" displayFolder="" count="0" memberValueDatatype="20" unbalanced="0"/>
    <cacheHierarchy uniqueName="[Customers].[Frequency]" caption="Frequency" attribute="1" defaultMemberUniqueName="[Customers].[Frequency].[All]" allUniqueName="[Customers].[Frequency].[All]" dimensionUniqueName="[Customers]" displayFolder="" count="0" memberValueDatatype="20" unbalanced="0"/>
    <cacheHierarchy uniqueName="[Customers].[Monetary]" caption="Monetary" attribute="1" defaultMemberUniqueName="[Customers].[Monetary].[All]" allUniqueName="[Customers].[Monetary].[All]" dimensionUniqueName="[Customers]" displayFolder="" count="0" memberValueDatatype="5"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3"/>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Price]" caption="CostPrice" attribute="1" defaultMemberUniqueName="[Products].[CostPrice].[All]" allUniqueName="[Products].[CostPrice].[All]" dimensionUniqueName="[Products]" displayFolder="" count="0" memberValueDatatype="5" unbalanced="0"/>
    <cacheHierarchy uniqueName="[RFM_Segments].[Customer ID]" caption="Customer ID" attribute="1" defaultMemberUniqueName="[RFM_Segments].[Customer ID].[All]" allUniqueName="[RFM_Segments].[Customer ID].[All]" dimensionUniqueName="[RFM_Segments]" displayFolder="" count="0" memberValueDatatype="20" unbalanced="0"/>
    <cacheHierarchy uniqueName="[RFM_Segments].[Recency]" caption="Recency" attribute="1" defaultMemberUniqueName="[RFM_Segments].[Recency].[All]" allUniqueName="[RFM_Segments].[Recency].[All]" dimensionUniqueName="[RFM_Segments]" displayFolder="" count="0" memberValueDatatype="20" unbalanced="0"/>
    <cacheHierarchy uniqueName="[RFM_Segments].[Frequency]" caption="Frequency" attribute="1" defaultMemberUniqueName="[RFM_Segments].[Frequency].[All]" allUniqueName="[RFM_Segments].[Frequency].[All]" dimensionUniqueName="[RFM_Segments]" displayFolder="" count="0" memberValueDatatype="20" unbalanced="0"/>
    <cacheHierarchy uniqueName="[RFM_Segments].[Monetary]" caption="Monetary" attribute="1" defaultMemberUniqueName="[RFM_Segments].[Monetary].[All]" allUniqueName="[RFM_Segments].[Monetary].[All]" dimensionUniqueName="[RFM_Segments]" displayFolder="" count="0" memberValueDatatype="5" unbalanced="0"/>
    <cacheHierarchy uniqueName="[RFM_Segments].[Segment]" caption="Segment" attribute="1" defaultMemberUniqueName="[RFM_Segments].[Segment].[All]" allUniqueName="[RFM_Segments].[Segment].[All]" dimensionUniqueName="[RFM_Segments]" displayFolder="" count="0" memberValueDatatype="130" unbalanced="0"/>
    <cacheHierarchy uniqueName="[Segment_Summary].[Segment]" caption="Segment" attribute="1" defaultMemberUniqueName="[Segment_Summary].[Segment].[All]" allUniqueName="[Segment_Summary].[Segment].[All]" dimensionUniqueName="[Segment_Summary]" displayFolder="" count="0" memberValueDatatype="130" unbalanced="0"/>
    <cacheHierarchy uniqueName="[Segment_Summary].[Customer Count]" caption="Customer Count" attribute="1" defaultMemberUniqueName="[Segment_Summary].[Customer Count].[All]" allUniqueName="[Segment_Summary].[Customer Count].[All]" dimensionUniqueName="[Segment_Summary]" displayFolder="" count="0" memberValueDatatype="20" unbalanced="0"/>
    <cacheHierarchy uniqueName="[Segment_Summary].[Total Revenue]" caption="Total Revenue" attribute="1" defaultMemberUniqueName="[Segment_Summary].[Total Revenue].[All]" allUniqueName="[Segment_Summary].[Total Revenue].[All]" dimensionUniqueName="[Segment_Summary]" displayFolder="" count="0" memberValueDatatype="5" unbalanced="0"/>
    <cacheHierarchy uniqueName="[Segment_Summary].[Avg Recency]" caption="Avg Recency" attribute="1" defaultMemberUniqueName="[Segment_Summary].[Avg Recency].[All]" allUniqueName="[Segment_Summary].[Avg Recency].[All]" dimensionUniqueName="[Segment_Summary]" displayFolder="" count="0" memberValueDatatype="5" unbalanced="0"/>
    <cacheHierarchy uniqueName="[Segment_Summary].[Avg Frequency]" caption="Avg Frequency" attribute="1" defaultMemberUniqueName="[Segment_Summary].[Avg Frequency].[All]" allUniqueName="[Segment_Summary].[Avg Frequency].[All]" dimensionUniqueName="[Segment_Summary]" displayFolder="" count="0" memberValueDatatype="5" unbalanced="0"/>
    <cacheHierarchy uniqueName="[Segment_Summary].[Avg Pct]" caption="Avg Pct" attribute="1" defaultMemberUniqueName="[Segment_Summary].[Avg Pct].[All]" allUniqueName="[Segment_Summary].[Avg Pct].[All]" dimensionUniqueName="[Segment_Summary]" displayFolder="" count="0" memberValueDatatype="5" unbalanced="0"/>
    <cacheHierarchy uniqueName="[Segment_Summary].[Cumulative Pct]" caption="Cumulative Pct" attribute="1" defaultMemberUniqueName="[Segment_Summary].[Cumulative Pct].[All]" allUniqueName="[Segment_Summary].[Cumulative Pct].[All]" dimensionUniqueName="[Segment_Summary]" displayFolder="" count="0" memberValueDatatype="5" unbalanced="0"/>
    <cacheHierarchy uniqueName="[Transactions].[InvoiceNo]" caption="InvoiceNo" attribute="1" defaultMemberUniqueName="[Transactions].[InvoiceNo].[All]" allUniqueName="[Transactions].[InvoiceNo].[All]" dimensionUniqueName="[Transactions]" displayFolder="" count="0" memberValueDatatype="130" unbalanced="0"/>
    <cacheHierarchy uniqueName="[Transactions].[CustomerID]" caption="CustomerID" attribute="1" defaultMemberUniqueName="[Transactions].[CustomerID].[All]" allUniqueName="[Transactions].[CustomerID].[All]" dimensionUniqueName="[Transactions]" displayFolder="" count="0" memberValueDatatype="20" unbalanced="0"/>
    <cacheHierarchy uniqueName="[Transactions].[ProductID]" caption="ProductID" attribute="1" defaultMemberUniqueName="[Transactions].[ProductID].[All]" allUniqueName="[Transactions].[ProductID].[All]" dimensionUniqueName="[Transactions]" displayFolder="" count="0" memberValueDatatype="130" unbalanced="0"/>
    <cacheHierarchy uniqueName="[Transactions].[InvoiceDate]" caption="InvoiceDate" attribute="1" time="1" defaultMemberUniqueName="[Transactions].[InvoiceDate].[All]" allUniqueName="[Transactions].[InvoiceDate].[All]" dimensionUniqueName="[Transactions]" displayFolder="" count="0" memberValueDatatype="7"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Transactions].[UnitPrice]" caption="UnitPrice" attribute="1" defaultMemberUniqueName="[Transactions].[UnitPrice].[All]" allUniqueName="[Transactions].[UnitPrice].[All]" dimensionUniqueName="[Transactions]" displayFolder="" count="0" memberValueDatatype="5" unbalanced="0"/>
    <cacheHierarchy uniqueName="[Transactions].[Discount]" caption="Discount" attribute="1" defaultMemberUniqueName="[Transactions].[Discount].[All]" allUniqueName="[Transactions].[Discount].[All]" dimensionUniqueName="[Transactions]" displayFolder="" count="0" memberValueDatatype="5"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FinalRevenue]" caption="FinalRevenue" attribute="1" defaultMemberUniqueName="[Transactions].[FinalRevenue].[All]" allUniqueName="[Transactions].[FinalRevenue].[All]" dimensionUniqueName="[Transactions]" displayFolder="" count="0" memberValueDatatype="5" unbalanced="0"/>
    <cacheHierarchy uniqueName="[Transactions].[PaymentMethod]" caption="PaymentMethod" attribute="1" defaultMemberUniqueName="[Transactions].[PaymentMethod].[All]" allUniqueName="[Transactions].[PaymentMethod].[All]" dimensionUniqueName="[Transactions]" displayFolder="" count="0" memberValueDatatype="130" unbalanced="0"/>
    <cacheHierarchy uniqueName="[Transactions].[OrderChannel]" caption="OrderChannel" attribute="1" defaultMemberUniqueName="[Transactions].[OrderChannel].[All]" allUniqueName="[Transactions].[OrderChannel].[All]" dimensionUniqueName="[Transactions]" displayFolder="" count="0" memberValueDatatype="130" unbalanced="0"/>
    <cacheHierarchy uniqueName="[Transactions].[ShippingCost]" caption="ShippingCost" attribute="1" defaultMemberUniqueName="[Transactions].[ShippingCost].[All]" allUniqueName="[Transactions].[ShippingCost].[All]" dimensionUniqueName="[Transactions]" displayFolder="" count="0" memberValueDatatype="5" unbalanced="0"/>
    <cacheHierarchy uniqueName="[Transactions].[DeliveryDays]" caption="DeliveryDays" attribute="1" defaultMemberUniqueName="[Transactions].[DeliveryDays].[All]" allUniqueName="[Transactions].[DeliveryDays].[All]" dimensionUniqueName="[Transactions]" displayFolder="" count="0" memberValueDatatype="20" unbalanced="0"/>
    <cacheHierarchy uniqueName="[Transactions].[Returned]" caption="Returned" attribute="1" defaultMemberUniqueName="[Transactions].[Returned].[All]" allUniqueName="[Transactions].[Returned].[All]" dimensionUniqueName="[Transactions]" displayFolder="" count="0" memberValueDatatype="130" unbalanced="0"/>
    <cacheHierarchy uniqueName="[Transactions].[DeliveryCategory]" caption="DeliveryCategory" attribute="1" defaultMemberUniqueName="[Transactions].[DeliveryCategory].[All]" allUniqueName="[Transactions].[DeliveryCategory].[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SubCategory]" caption="SubCategory" attribute="1" defaultMemberUniqueName="[Transactions].[SubCategory].[All]" allUniqueName="[Transactions].[SubCategory].[All]" dimensionUniqueName="[Transactions]" displayFolder="" count="0" memberValueDatatype="130" unbalanced="0"/>
    <cacheHierarchy uniqueName="[Transactions].[Brand]" caption="Brand" attribute="1" defaultMemberUniqueName="[Transactions].[Brand].[All]" allUniqueName="[Transactions].[Brand].[All]" dimensionUniqueName="[Transactions]" displayFolder="" count="0" memberValueDatatype="130" unbalanced="0"/>
    <cacheHierarchy uniqueName="[Transactions].[CostPrice]" caption="CostPrice" attribute="1" defaultMemberUniqueName="[Transactions].[CostPrice].[All]" allUniqueName="[Transactions].[CostPrice].[All]" dimensionUniqueName="[Transactions]" displayFolder="" count="0" memberValueDatatype="5" unbalanced="0"/>
    <cacheHierarchy uniqueName="[Transactions].[Profit]" caption="Profit" attribute="1" defaultMemberUniqueName="[Transactions].[Profit].[All]" allUniqueName="[Transactions].[Profit].[All]" dimensionUniqueName="[Transactions]" displayFolder="" count="0" memberValueDatatype="5" unbalanced="0"/>
    <cacheHierarchy uniqueName="[Measures].[Total Revenue]" caption="Total Revenue" measure="1" displayFolder="" measureGroup="Transactions" count="0" oneField="1">
      <fieldsUsage count="1">
        <fieldUsage x="0"/>
      </fieldsUsage>
    </cacheHierarchy>
    <cacheHierarchy uniqueName="[Measures].[Total Customers]" caption="Total Customers" measure="1" displayFolder="" measureGroup="Transactions" count="0"/>
    <cacheHierarchy uniqueName="[Measures].[Total Orders]" caption="Total Orders" measure="1" displayFolder="" measureGroup="Transactions" count="0"/>
    <cacheHierarchy uniqueName="[Measures].[Avg Order Value]" caption="Avg Order Value" measure="1" displayFolder="" measureGroup="Transactions" count="0"/>
    <cacheHierarchy uniqueName="[Measures].[Avg Frequency]" caption="Avg Frequency" measure="1" displayFolder="" measureGroup="Transactions" count="0"/>
    <cacheHierarchy uniqueName="[Measures].[Champions Revenue]" caption="Champions Revenue" measure="1" displayFolder="" measureGroup="Transactions" count="0"/>
    <cacheHierarchy uniqueName="[Measures].[At Risk Count]" caption="At Risk Count" measure="1" displayFolder="" measureGroup="Transactions" count="0"/>
    <cacheHierarchy uniqueName="[Measures].[Avg Recency by Segment]" caption="Avg Recency by Segment" measure="1" displayFolder="" measureGroup="Transactions"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RFM_Segments]" caption="__XL_Count RFM_Segments" measure="1" displayFolder="" measureGroup="RFM_Segments" count="0" hidden="1"/>
    <cacheHierarchy uniqueName="[Measures].[__XL_Count Segment_Summary]" caption="__XL_Count Segment_Summary" measure="1" displayFolder="" measureGroup="Segment_Summary" count="0" hidden="1"/>
    <cacheHierarchy uniqueName="[Measures].[__No measures defined]" caption="__No measures defined" measure="1" displayFolder="" count="0" hidden="1"/>
    <cacheHierarchy uniqueName="[Measures].[Sum of FinalRevenue]" caption="Sum of FinalRevenue" measure="1" displayFolder="" measureGroup="Transactions" count="0" hidden="1">
      <extLst>
        <ext xmlns:x15="http://schemas.microsoft.com/office/spreadsheetml/2010/11/main" uri="{B97F6D7D-B522-45F9-BDA1-12C45D357490}">
          <x15:cacheHierarchy aggregatedColumn="44"/>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InvoiceDate]" caption="Count of InvoiceDate" measure="1" displayFolder="" measureGroup="Transactions" count="0" hidden="1">
      <extLst>
        <ext xmlns:x15="http://schemas.microsoft.com/office/spreadsheetml/2010/11/main" uri="{B97F6D7D-B522-45F9-BDA1-12C45D357490}">
          <x15:cacheHierarchy aggregatedColumn="39"/>
        </ext>
      </extLst>
    </cacheHierarchy>
    <cacheHierarchy uniqueName="[Measures].[Max of InvoiceDate]" caption="Max of InvoiceDate" measure="1" displayFolder="" measureGroup="Transactions" count="0" hidden="1">
      <extLst>
        <ext xmlns:x15="http://schemas.microsoft.com/office/spreadsheetml/2010/11/main" uri="{B97F6D7D-B522-45F9-BDA1-12C45D357490}">
          <x15:cacheHierarchy aggregatedColumn="39"/>
        </ext>
      </extLst>
    </cacheHierarchy>
    <cacheHierarchy uniqueName="[Measures].[Count of InvoiceNo]" caption="Count of InvoiceNo" measure="1" displayFolder="" measureGroup="Transactions" count="0" hidden="1">
      <extLst>
        <ext xmlns:x15="http://schemas.microsoft.com/office/spreadsheetml/2010/11/main" uri="{B97F6D7D-B522-45F9-BDA1-12C45D357490}">
          <x15:cacheHierarchy aggregatedColumn="36"/>
        </ext>
      </extLst>
    </cacheHierarchy>
    <cacheHierarchy uniqueName="[Measures].[Distinct Count of InvoiceNo]" caption="Distinct Count of InvoiceNo" measure="1" displayFolder="" measureGroup="Transaction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Transactions" count="0" hidden="1">
      <extLst>
        <ext xmlns:x15="http://schemas.microsoft.com/office/spreadsheetml/2010/11/main" uri="{B97F6D7D-B522-45F9-BDA1-12C45D357490}">
          <x15:cacheHierarchy aggregatedColumn="43"/>
        </ext>
      </extLst>
    </cacheHierarchy>
    <cacheHierarchy uniqueName="[Measures].[Sum of Profit]" caption="Sum of Profit" measure="1" displayFolder="" measureGroup="Transactions" count="0" hidden="1">
      <extLst>
        <ext xmlns:x15="http://schemas.microsoft.com/office/spreadsheetml/2010/11/main" uri="{B97F6D7D-B522-45F9-BDA1-12C45D357490}">
          <x15:cacheHierarchy aggregatedColumn="55"/>
        </ext>
      </extLst>
    </cacheHierarchy>
    <cacheHierarchy uniqueName="[Measures].[Sum of Customer Count]" caption="Sum of Customer Count" measure="1" displayFolder="" measureGroup="Segment_Summary" count="0" hidden="1">
      <extLst>
        <ext xmlns:x15="http://schemas.microsoft.com/office/spreadsheetml/2010/11/main" uri="{B97F6D7D-B522-45F9-BDA1-12C45D357490}">
          <x15:cacheHierarchy aggregatedColumn="30"/>
        </ext>
      </extLst>
    </cacheHierarchy>
    <cacheHierarchy uniqueName="[Measures].[Sum of Total Revenue]" caption="Sum of Total Revenue" measure="1" displayFolder="" measureGroup="Segment_Summary" count="0" hidden="1">
      <extLst>
        <ext xmlns:x15="http://schemas.microsoft.com/office/spreadsheetml/2010/11/main" uri="{B97F6D7D-B522-45F9-BDA1-12C45D357490}">
          <x15:cacheHierarchy aggregatedColumn="31"/>
        </ext>
      </extLst>
    </cacheHierarchy>
    <cacheHierarchy uniqueName="[Measures].[Sum of Avg Recency]" caption="Sum of Avg Recency" measure="1" displayFolder="" measureGroup="Segment_Summary" count="0" hidden="1">
      <extLst>
        <ext xmlns:x15="http://schemas.microsoft.com/office/spreadsheetml/2010/11/main" uri="{B97F6D7D-B522-45F9-BDA1-12C45D357490}">
          <x15:cacheHierarchy aggregatedColumn="32"/>
        </ext>
      </extLst>
    </cacheHierarchy>
    <cacheHierarchy uniqueName="[Measures].[Sum of Avg Frequency]" caption="Sum of Avg Frequency" measure="1" displayFolder="" measureGroup="Segment_Summary" count="0" hidden="1">
      <extLst>
        <ext xmlns:x15="http://schemas.microsoft.com/office/spreadsheetml/2010/11/main" uri="{B97F6D7D-B522-45F9-BDA1-12C45D357490}">
          <x15:cacheHierarchy aggregatedColumn="33"/>
        </ext>
      </extLst>
    </cacheHierarchy>
    <cacheHierarchy uniqueName="[Measures].[Sum of Avg Pct]" caption="Sum of Avg Pct" measure="1" displayFolder="" measureGroup="Segment_Summary" count="0" hidden="1">
      <extLst>
        <ext xmlns:x15="http://schemas.microsoft.com/office/spreadsheetml/2010/11/main" uri="{B97F6D7D-B522-45F9-BDA1-12C45D357490}">
          <x15:cacheHierarchy aggregatedColumn="34"/>
        </ext>
      </extLst>
    </cacheHierarchy>
    <cacheHierarchy uniqueName="[Measures].[Sum of Cumulative Pct]" caption="Sum of Cumulative Pct" measure="1" displayFolder="" measureGroup="Segment_Summary" count="0" hidden="1">
      <extLst>
        <ext xmlns:x15="http://schemas.microsoft.com/office/spreadsheetml/2010/11/main" uri="{B97F6D7D-B522-45F9-BDA1-12C45D357490}">
          <x15:cacheHierarchy aggregatedColumn="35"/>
        </ext>
      </extLst>
    </cacheHierarchy>
  </cacheHierarchies>
  <kpis count="0"/>
  <dimensions count="7">
    <dimension name="Calendar" uniqueName="[Calendar]" caption="Calendar"/>
    <dimension name="Customers" uniqueName="[Customers]" caption="Customers"/>
    <dimension measure="1" name="Measures" uniqueName="[Measures]" caption="Measures"/>
    <dimension name="Products" uniqueName="[Products]" caption="Products"/>
    <dimension name="RFM_Segments" uniqueName="[RFM_Segments]" caption="RFM_Segments"/>
    <dimension name="Segment_Summary" uniqueName="[Segment_Summary]" caption="Segment_Summary"/>
    <dimension name="Transactions" uniqueName="[Transactions]" caption="Transactions"/>
  </dimensions>
  <measureGroups count="6">
    <measureGroup name="Calendar" caption="Calendar"/>
    <measureGroup name="Customers" caption="Customers"/>
    <measureGroup name="Products" caption="Products"/>
    <measureGroup name="RFM_Segments" caption="RFM_Segments"/>
    <measureGroup name="Segment_Summary" caption="Segment_Summary"/>
    <measureGroup name="Transactions" caption="Transactions"/>
  </measureGroups>
  <maps count="9">
    <map measureGroup="0" dimension="0"/>
    <map measureGroup="1" dimension="1"/>
    <map measureGroup="2" dimension="3"/>
    <map measureGroup="3" dimension="4"/>
    <map measureGroup="4" dimension="5"/>
    <map measureGroup="5" dimension="0"/>
    <map measureGroup="5" dimension="1"/>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2.435984837961" createdVersion="8" refreshedVersion="8" minRefreshableVersion="3" recordCount="0" supportSubquery="1" supportAdvancedDrill="1" xr:uid="{0830FCA0-2B1B-4022-9870-79D8426CA086}">
  <cacheSource type="external" connectionId="6"/>
  <cacheFields count="4">
    <cacheField name="[Measures].[At Risk Count]" caption="At Risk Count" numFmtId="0" hierarchy="62" level="32767"/>
    <cacheField name="[Customers].[AgeGroup].[AgeGroup]" caption="AgeGroup" numFmtId="0" hierarchy="11" level="1">
      <sharedItems containsSemiMixedTypes="0" containsNonDate="0" containsString="0"/>
    </cacheField>
    <cacheField name="[Customers].[Country].[Country]" caption="Country" numFmtId="0" hierarchy="9" level="1">
      <sharedItems containsSemiMixedTypes="0" containsNonDate="0" containsString="0"/>
    </cacheField>
    <cacheField name="[Customers].[Segment].[Segment]" caption="Segment" numFmtId="0" hierarchy="18" level="1">
      <sharedItems containsSemiMixedTypes="0" containsNonDate="0" containsString="0"/>
    </cacheField>
  </cacheFields>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2"/>
      </fieldsUsage>
    </cacheHierarchy>
    <cacheHierarchy uniqueName="[Customers].[Gender]" caption="Gender" attribute="1" defaultMemberUniqueName="[Customers].[Gender].[All]" allUniqueName="[Customers].[Gender].[All]" dimensionUniqueName="[Customers]" displayFolder="" count="0" memberValueDatatype="130" unbalanced="0"/>
    <cacheHierarchy uniqueName="[Customers].[AgeGroup]" caption="AgeGroup" attribute="1" defaultMemberUniqueName="[Customers].[AgeGroup].[All]" allUniqueName="[Customers].[AgeGroup].[All]" dimensionUniqueName="[Customers]" displayFolder="" count="2" memberValueDatatype="130" unbalanced="0">
      <fieldsUsage count="2">
        <fieldUsage x="-1"/>
        <fieldUsage x="1"/>
      </fieldsUsage>
    </cacheHierarchy>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LoyaltyScore]" caption="LoyaltyScore" attribute="1" defaultMemberUniqueName="[Customers].[LoyaltyScore].[All]" allUniqueName="[Customers].[LoyaltyScore].[All]" dimensionUniqueName="[Customers]" displayFolder="" count="0" memberValueDatatype="20" unbalanced="0"/>
    <cacheHierarchy uniqueName="[Customers].[Recency]" caption="Recency" attribute="1" defaultMemberUniqueName="[Customers].[Recency].[All]" allUniqueName="[Customers].[Recency].[All]" dimensionUniqueName="[Customers]" displayFolder="" count="0" memberValueDatatype="20" unbalanced="0"/>
    <cacheHierarchy uniqueName="[Customers].[Frequency]" caption="Frequency" attribute="1" defaultMemberUniqueName="[Customers].[Frequency].[All]" allUniqueName="[Customers].[Frequency].[All]" dimensionUniqueName="[Customers]" displayFolder="" count="0" memberValueDatatype="20" unbalanced="0"/>
    <cacheHierarchy uniqueName="[Customers].[Monetary]" caption="Monetary" attribute="1" defaultMemberUniqueName="[Customers].[Monetary].[All]" allUniqueName="[Customers].[Monetary].[All]" dimensionUniqueName="[Customers]" displayFolder="" count="0" memberValueDatatype="5"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3"/>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Price]" caption="CostPrice" attribute="1" defaultMemberUniqueName="[Products].[CostPrice].[All]" allUniqueName="[Products].[CostPrice].[All]" dimensionUniqueName="[Products]" displayFolder="" count="0" memberValueDatatype="5" unbalanced="0"/>
    <cacheHierarchy uniqueName="[RFM_Segments].[Customer ID]" caption="Customer ID" attribute="1" defaultMemberUniqueName="[RFM_Segments].[Customer ID].[All]" allUniqueName="[RFM_Segments].[Customer ID].[All]" dimensionUniqueName="[RFM_Segments]" displayFolder="" count="0" memberValueDatatype="20" unbalanced="0"/>
    <cacheHierarchy uniqueName="[RFM_Segments].[Recency]" caption="Recency" attribute="1" defaultMemberUniqueName="[RFM_Segments].[Recency].[All]" allUniqueName="[RFM_Segments].[Recency].[All]" dimensionUniqueName="[RFM_Segments]" displayFolder="" count="0" memberValueDatatype="20" unbalanced="0"/>
    <cacheHierarchy uniqueName="[RFM_Segments].[Frequency]" caption="Frequency" attribute="1" defaultMemberUniqueName="[RFM_Segments].[Frequency].[All]" allUniqueName="[RFM_Segments].[Frequency].[All]" dimensionUniqueName="[RFM_Segments]" displayFolder="" count="0" memberValueDatatype="20" unbalanced="0"/>
    <cacheHierarchy uniqueName="[RFM_Segments].[Monetary]" caption="Monetary" attribute="1" defaultMemberUniqueName="[RFM_Segments].[Monetary].[All]" allUniqueName="[RFM_Segments].[Monetary].[All]" dimensionUniqueName="[RFM_Segments]" displayFolder="" count="0" memberValueDatatype="5" unbalanced="0"/>
    <cacheHierarchy uniqueName="[RFM_Segments].[Segment]" caption="Segment" attribute="1" defaultMemberUniqueName="[RFM_Segments].[Segment].[All]" allUniqueName="[RFM_Segments].[Segment].[All]" dimensionUniqueName="[RFM_Segments]" displayFolder="" count="0" memberValueDatatype="130" unbalanced="0"/>
    <cacheHierarchy uniqueName="[Segment_Summary].[Segment]" caption="Segment" attribute="1" defaultMemberUniqueName="[Segment_Summary].[Segment].[All]" allUniqueName="[Segment_Summary].[Segment].[All]" dimensionUniqueName="[Segment_Summary]" displayFolder="" count="0" memberValueDatatype="130" unbalanced="0"/>
    <cacheHierarchy uniqueName="[Segment_Summary].[Customer Count]" caption="Customer Count" attribute="1" defaultMemberUniqueName="[Segment_Summary].[Customer Count].[All]" allUniqueName="[Segment_Summary].[Customer Count].[All]" dimensionUniqueName="[Segment_Summary]" displayFolder="" count="0" memberValueDatatype="20" unbalanced="0"/>
    <cacheHierarchy uniqueName="[Segment_Summary].[Total Revenue]" caption="Total Revenue" attribute="1" defaultMemberUniqueName="[Segment_Summary].[Total Revenue].[All]" allUniqueName="[Segment_Summary].[Total Revenue].[All]" dimensionUniqueName="[Segment_Summary]" displayFolder="" count="0" memberValueDatatype="5" unbalanced="0"/>
    <cacheHierarchy uniqueName="[Segment_Summary].[Avg Recency]" caption="Avg Recency" attribute="1" defaultMemberUniqueName="[Segment_Summary].[Avg Recency].[All]" allUniqueName="[Segment_Summary].[Avg Recency].[All]" dimensionUniqueName="[Segment_Summary]" displayFolder="" count="0" memberValueDatatype="5" unbalanced="0"/>
    <cacheHierarchy uniqueName="[Segment_Summary].[Avg Frequency]" caption="Avg Frequency" attribute="1" defaultMemberUniqueName="[Segment_Summary].[Avg Frequency].[All]" allUniqueName="[Segment_Summary].[Avg Frequency].[All]" dimensionUniqueName="[Segment_Summary]" displayFolder="" count="0" memberValueDatatype="5" unbalanced="0"/>
    <cacheHierarchy uniqueName="[Segment_Summary].[Avg Pct]" caption="Avg Pct" attribute="1" defaultMemberUniqueName="[Segment_Summary].[Avg Pct].[All]" allUniqueName="[Segment_Summary].[Avg Pct].[All]" dimensionUniqueName="[Segment_Summary]" displayFolder="" count="0" memberValueDatatype="5" unbalanced="0"/>
    <cacheHierarchy uniqueName="[Segment_Summary].[Cumulative Pct]" caption="Cumulative Pct" attribute="1" defaultMemberUniqueName="[Segment_Summary].[Cumulative Pct].[All]" allUniqueName="[Segment_Summary].[Cumulative Pct].[All]" dimensionUniqueName="[Segment_Summary]" displayFolder="" count="0" memberValueDatatype="5" unbalanced="0"/>
    <cacheHierarchy uniqueName="[Transactions].[InvoiceNo]" caption="InvoiceNo" attribute="1" defaultMemberUniqueName="[Transactions].[InvoiceNo].[All]" allUniqueName="[Transactions].[InvoiceNo].[All]" dimensionUniqueName="[Transactions]" displayFolder="" count="0" memberValueDatatype="130" unbalanced="0"/>
    <cacheHierarchy uniqueName="[Transactions].[CustomerID]" caption="CustomerID" attribute="1" defaultMemberUniqueName="[Transactions].[CustomerID].[All]" allUniqueName="[Transactions].[CustomerID].[All]" dimensionUniqueName="[Transactions]" displayFolder="" count="0" memberValueDatatype="20" unbalanced="0"/>
    <cacheHierarchy uniqueName="[Transactions].[ProductID]" caption="ProductID" attribute="1" defaultMemberUniqueName="[Transactions].[ProductID].[All]" allUniqueName="[Transactions].[ProductID].[All]" dimensionUniqueName="[Transactions]" displayFolder="" count="0" memberValueDatatype="130" unbalanced="0"/>
    <cacheHierarchy uniqueName="[Transactions].[InvoiceDate]" caption="InvoiceDate" attribute="1" time="1" defaultMemberUniqueName="[Transactions].[InvoiceDate].[All]" allUniqueName="[Transactions].[InvoiceDate].[All]" dimensionUniqueName="[Transactions]" displayFolder="" count="0" memberValueDatatype="7"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Transactions].[UnitPrice]" caption="UnitPrice" attribute="1" defaultMemberUniqueName="[Transactions].[UnitPrice].[All]" allUniqueName="[Transactions].[UnitPrice].[All]" dimensionUniqueName="[Transactions]" displayFolder="" count="0" memberValueDatatype="5" unbalanced="0"/>
    <cacheHierarchy uniqueName="[Transactions].[Discount]" caption="Discount" attribute="1" defaultMemberUniqueName="[Transactions].[Discount].[All]" allUniqueName="[Transactions].[Discount].[All]" dimensionUniqueName="[Transactions]" displayFolder="" count="0" memberValueDatatype="5"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FinalRevenue]" caption="FinalRevenue" attribute="1" defaultMemberUniqueName="[Transactions].[FinalRevenue].[All]" allUniqueName="[Transactions].[FinalRevenue].[All]" dimensionUniqueName="[Transactions]" displayFolder="" count="0" memberValueDatatype="5" unbalanced="0"/>
    <cacheHierarchy uniqueName="[Transactions].[PaymentMethod]" caption="PaymentMethod" attribute="1" defaultMemberUniqueName="[Transactions].[PaymentMethod].[All]" allUniqueName="[Transactions].[PaymentMethod].[All]" dimensionUniqueName="[Transactions]" displayFolder="" count="0" memberValueDatatype="130" unbalanced="0"/>
    <cacheHierarchy uniqueName="[Transactions].[OrderChannel]" caption="OrderChannel" attribute="1" defaultMemberUniqueName="[Transactions].[OrderChannel].[All]" allUniqueName="[Transactions].[OrderChannel].[All]" dimensionUniqueName="[Transactions]" displayFolder="" count="0" memberValueDatatype="130" unbalanced="0"/>
    <cacheHierarchy uniqueName="[Transactions].[ShippingCost]" caption="ShippingCost" attribute="1" defaultMemberUniqueName="[Transactions].[ShippingCost].[All]" allUniqueName="[Transactions].[ShippingCost].[All]" dimensionUniqueName="[Transactions]" displayFolder="" count="0" memberValueDatatype="5" unbalanced="0"/>
    <cacheHierarchy uniqueName="[Transactions].[DeliveryDays]" caption="DeliveryDays" attribute="1" defaultMemberUniqueName="[Transactions].[DeliveryDays].[All]" allUniqueName="[Transactions].[DeliveryDays].[All]" dimensionUniqueName="[Transactions]" displayFolder="" count="0" memberValueDatatype="20" unbalanced="0"/>
    <cacheHierarchy uniqueName="[Transactions].[Returned]" caption="Returned" attribute="1" defaultMemberUniqueName="[Transactions].[Returned].[All]" allUniqueName="[Transactions].[Returned].[All]" dimensionUniqueName="[Transactions]" displayFolder="" count="0" memberValueDatatype="130" unbalanced="0"/>
    <cacheHierarchy uniqueName="[Transactions].[DeliveryCategory]" caption="DeliveryCategory" attribute="1" defaultMemberUniqueName="[Transactions].[DeliveryCategory].[All]" allUniqueName="[Transactions].[DeliveryCategory].[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SubCategory]" caption="SubCategory" attribute="1" defaultMemberUniqueName="[Transactions].[SubCategory].[All]" allUniqueName="[Transactions].[SubCategory].[All]" dimensionUniqueName="[Transactions]" displayFolder="" count="0" memberValueDatatype="130" unbalanced="0"/>
    <cacheHierarchy uniqueName="[Transactions].[Brand]" caption="Brand" attribute="1" defaultMemberUniqueName="[Transactions].[Brand].[All]" allUniqueName="[Transactions].[Brand].[All]" dimensionUniqueName="[Transactions]" displayFolder="" count="0" memberValueDatatype="130" unbalanced="0"/>
    <cacheHierarchy uniqueName="[Transactions].[CostPrice]" caption="CostPrice" attribute="1" defaultMemberUniqueName="[Transactions].[CostPrice].[All]" allUniqueName="[Transactions].[CostPrice].[All]" dimensionUniqueName="[Transactions]" displayFolder="" count="0" memberValueDatatype="5" unbalanced="0"/>
    <cacheHierarchy uniqueName="[Transactions].[Profit]" caption="Profit" attribute="1" defaultMemberUniqueName="[Transactions].[Profit].[All]" allUniqueName="[Transactions].[Profit].[All]" dimensionUniqueName="[Transactions]" displayFolder="" count="0" memberValueDatatype="5" unbalanced="0"/>
    <cacheHierarchy uniqueName="[Measures].[Total Revenue]" caption="Total Revenue" measure="1" displayFolder="" measureGroup="Transactions" count="0"/>
    <cacheHierarchy uniqueName="[Measures].[Total Customers]" caption="Total Customers" measure="1" displayFolder="" measureGroup="Transactions" count="0"/>
    <cacheHierarchy uniqueName="[Measures].[Total Orders]" caption="Total Orders" measure="1" displayFolder="" measureGroup="Transactions" count="0"/>
    <cacheHierarchy uniqueName="[Measures].[Avg Order Value]" caption="Avg Order Value" measure="1" displayFolder="" measureGroup="Transactions" count="0"/>
    <cacheHierarchy uniqueName="[Measures].[Avg Frequency]" caption="Avg Frequency" measure="1" displayFolder="" measureGroup="Transactions" count="0"/>
    <cacheHierarchy uniqueName="[Measures].[Champions Revenue]" caption="Champions Revenue" measure="1" displayFolder="" measureGroup="Transactions" count="0"/>
    <cacheHierarchy uniqueName="[Measures].[At Risk Count]" caption="At Risk Count" measure="1" displayFolder="" measureGroup="Transactions" count="0" oneField="1">
      <fieldsUsage count="1">
        <fieldUsage x="0"/>
      </fieldsUsage>
    </cacheHierarchy>
    <cacheHierarchy uniqueName="[Measures].[Avg Recency by Segment]" caption="Avg Recency by Segment" measure="1" displayFolder="" measureGroup="Transactions"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RFM_Segments]" caption="__XL_Count RFM_Segments" measure="1" displayFolder="" measureGroup="RFM_Segments" count="0" hidden="1"/>
    <cacheHierarchy uniqueName="[Measures].[__XL_Count Segment_Summary]" caption="__XL_Count Segment_Summary" measure="1" displayFolder="" measureGroup="Segment_Summary" count="0" hidden="1"/>
    <cacheHierarchy uniqueName="[Measures].[__No measures defined]" caption="__No measures defined" measure="1" displayFolder="" count="0" hidden="1"/>
    <cacheHierarchy uniqueName="[Measures].[Sum of FinalRevenue]" caption="Sum of FinalRevenue" measure="1" displayFolder="" measureGroup="Transactions" count="0" hidden="1">
      <extLst>
        <ext xmlns:x15="http://schemas.microsoft.com/office/spreadsheetml/2010/11/main" uri="{B97F6D7D-B522-45F9-BDA1-12C45D357490}">
          <x15:cacheHierarchy aggregatedColumn="44"/>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InvoiceDate]" caption="Count of InvoiceDate" measure="1" displayFolder="" measureGroup="Transactions" count="0" hidden="1">
      <extLst>
        <ext xmlns:x15="http://schemas.microsoft.com/office/spreadsheetml/2010/11/main" uri="{B97F6D7D-B522-45F9-BDA1-12C45D357490}">
          <x15:cacheHierarchy aggregatedColumn="39"/>
        </ext>
      </extLst>
    </cacheHierarchy>
    <cacheHierarchy uniqueName="[Measures].[Max of InvoiceDate]" caption="Max of InvoiceDate" measure="1" displayFolder="" measureGroup="Transactions" count="0" hidden="1">
      <extLst>
        <ext xmlns:x15="http://schemas.microsoft.com/office/spreadsheetml/2010/11/main" uri="{B97F6D7D-B522-45F9-BDA1-12C45D357490}">
          <x15:cacheHierarchy aggregatedColumn="39"/>
        </ext>
      </extLst>
    </cacheHierarchy>
    <cacheHierarchy uniqueName="[Measures].[Count of InvoiceNo]" caption="Count of InvoiceNo" measure="1" displayFolder="" measureGroup="Transactions" count="0" hidden="1">
      <extLst>
        <ext xmlns:x15="http://schemas.microsoft.com/office/spreadsheetml/2010/11/main" uri="{B97F6D7D-B522-45F9-BDA1-12C45D357490}">
          <x15:cacheHierarchy aggregatedColumn="36"/>
        </ext>
      </extLst>
    </cacheHierarchy>
    <cacheHierarchy uniqueName="[Measures].[Distinct Count of InvoiceNo]" caption="Distinct Count of InvoiceNo" measure="1" displayFolder="" measureGroup="Transaction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Transactions" count="0" hidden="1">
      <extLst>
        <ext xmlns:x15="http://schemas.microsoft.com/office/spreadsheetml/2010/11/main" uri="{B97F6D7D-B522-45F9-BDA1-12C45D357490}">
          <x15:cacheHierarchy aggregatedColumn="43"/>
        </ext>
      </extLst>
    </cacheHierarchy>
    <cacheHierarchy uniqueName="[Measures].[Sum of Profit]" caption="Sum of Profit" measure="1" displayFolder="" measureGroup="Transactions" count="0" hidden="1">
      <extLst>
        <ext xmlns:x15="http://schemas.microsoft.com/office/spreadsheetml/2010/11/main" uri="{B97F6D7D-B522-45F9-BDA1-12C45D357490}">
          <x15:cacheHierarchy aggregatedColumn="55"/>
        </ext>
      </extLst>
    </cacheHierarchy>
    <cacheHierarchy uniqueName="[Measures].[Sum of Customer Count]" caption="Sum of Customer Count" measure="1" displayFolder="" measureGroup="Segment_Summary" count="0" hidden="1">
      <extLst>
        <ext xmlns:x15="http://schemas.microsoft.com/office/spreadsheetml/2010/11/main" uri="{B97F6D7D-B522-45F9-BDA1-12C45D357490}">
          <x15:cacheHierarchy aggregatedColumn="30"/>
        </ext>
      </extLst>
    </cacheHierarchy>
    <cacheHierarchy uniqueName="[Measures].[Sum of Total Revenue]" caption="Sum of Total Revenue" measure="1" displayFolder="" measureGroup="Segment_Summary" count="0" hidden="1">
      <extLst>
        <ext xmlns:x15="http://schemas.microsoft.com/office/spreadsheetml/2010/11/main" uri="{B97F6D7D-B522-45F9-BDA1-12C45D357490}">
          <x15:cacheHierarchy aggregatedColumn="31"/>
        </ext>
      </extLst>
    </cacheHierarchy>
    <cacheHierarchy uniqueName="[Measures].[Sum of Avg Recency]" caption="Sum of Avg Recency" measure="1" displayFolder="" measureGroup="Segment_Summary" count="0" hidden="1">
      <extLst>
        <ext xmlns:x15="http://schemas.microsoft.com/office/spreadsheetml/2010/11/main" uri="{B97F6D7D-B522-45F9-BDA1-12C45D357490}">
          <x15:cacheHierarchy aggregatedColumn="32"/>
        </ext>
      </extLst>
    </cacheHierarchy>
    <cacheHierarchy uniqueName="[Measures].[Sum of Avg Frequency]" caption="Sum of Avg Frequency" measure="1" displayFolder="" measureGroup="Segment_Summary" count="0" hidden="1">
      <extLst>
        <ext xmlns:x15="http://schemas.microsoft.com/office/spreadsheetml/2010/11/main" uri="{B97F6D7D-B522-45F9-BDA1-12C45D357490}">
          <x15:cacheHierarchy aggregatedColumn="33"/>
        </ext>
      </extLst>
    </cacheHierarchy>
    <cacheHierarchy uniqueName="[Measures].[Sum of Avg Pct]" caption="Sum of Avg Pct" measure="1" displayFolder="" measureGroup="Segment_Summary" count="0" hidden="1">
      <extLst>
        <ext xmlns:x15="http://schemas.microsoft.com/office/spreadsheetml/2010/11/main" uri="{B97F6D7D-B522-45F9-BDA1-12C45D357490}">
          <x15:cacheHierarchy aggregatedColumn="34"/>
        </ext>
      </extLst>
    </cacheHierarchy>
    <cacheHierarchy uniqueName="[Measures].[Sum of Cumulative Pct]" caption="Sum of Cumulative Pct" measure="1" displayFolder="" measureGroup="Segment_Summary" count="0" hidden="1">
      <extLst>
        <ext xmlns:x15="http://schemas.microsoft.com/office/spreadsheetml/2010/11/main" uri="{B97F6D7D-B522-45F9-BDA1-12C45D357490}">
          <x15:cacheHierarchy aggregatedColumn="35"/>
        </ext>
      </extLst>
    </cacheHierarchy>
  </cacheHierarchies>
  <kpis count="0"/>
  <dimensions count="7">
    <dimension name="Calendar" uniqueName="[Calendar]" caption="Calendar"/>
    <dimension name="Customers" uniqueName="[Customers]" caption="Customers"/>
    <dimension measure="1" name="Measures" uniqueName="[Measures]" caption="Measures"/>
    <dimension name="Products" uniqueName="[Products]" caption="Products"/>
    <dimension name="RFM_Segments" uniqueName="[RFM_Segments]" caption="RFM_Segments"/>
    <dimension name="Segment_Summary" uniqueName="[Segment_Summary]" caption="Segment_Summary"/>
    <dimension name="Transactions" uniqueName="[Transactions]" caption="Transactions"/>
  </dimensions>
  <measureGroups count="6">
    <measureGroup name="Calendar" caption="Calendar"/>
    <measureGroup name="Customers" caption="Customers"/>
    <measureGroup name="Products" caption="Products"/>
    <measureGroup name="RFM_Segments" caption="RFM_Segments"/>
    <measureGroup name="Segment_Summary" caption="Segment_Summary"/>
    <measureGroup name="Transactions" caption="Transactions"/>
  </measureGroups>
  <maps count="9">
    <map measureGroup="0" dimension="0"/>
    <map measureGroup="1" dimension="1"/>
    <map measureGroup="2" dimension="3"/>
    <map measureGroup="3" dimension="4"/>
    <map measureGroup="4" dimension="5"/>
    <map measureGroup="5" dimension="0"/>
    <map measureGroup="5" dimension="1"/>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2.435983796298" createdVersion="8" refreshedVersion="8" minRefreshableVersion="3" recordCount="0" supportSubquery="1" supportAdvancedDrill="1" xr:uid="{0A63CA06-BC47-4EE4-B384-BEFA81E0B251}">
  <cacheSource type="external" connectionId="6"/>
  <cacheFields count="4">
    <cacheField name="[Measures].[Champions Revenue]" caption="Champions Revenue" numFmtId="0" hierarchy="61" level="32767"/>
    <cacheField name="[Customers].[AgeGroup].[AgeGroup]" caption="AgeGroup" numFmtId="0" hierarchy="11" level="1">
      <sharedItems containsSemiMixedTypes="0" containsNonDate="0" containsString="0"/>
    </cacheField>
    <cacheField name="[Customers].[Country].[Country]" caption="Country" numFmtId="0" hierarchy="9" level="1">
      <sharedItems containsSemiMixedTypes="0" containsNonDate="0" containsString="0"/>
    </cacheField>
    <cacheField name="[Customers].[Segment].[Segment]" caption="Segment" numFmtId="0" hierarchy="18" level="1">
      <sharedItems containsSemiMixedTypes="0" containsNonDate="0" containsString="0"/>
    </cacheField>
  </cacheFields>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2"/>
      </fieldsUsage>
    </cacheHierarchy>
    <cacheHierarchy uniqueName="[Customers].[Gender]" caption="Gender" attribute="1" defaultMemberUniqueName="[Customers].[Gender].[All]" allUniqueName="[Customers].[Gender].[All]" dimensionUniqueName="[Customers]" displayFolder="" count="0" memberValueDatatype="130" unbalanced="0"/>
    <cacheHierarchy uniqueName="[Customers].[AgeGroup]" caption="AgeGroup" attribute="1" defaultMemberUniqueName="[Customers].[AgeGroup].[All]" allUniqueName="[Customers].[AgeGroup].[All]" dimensionUniqueName="[Customers]" displayFolder="" count="2" memberValueDatatype="130" unbalanced="0">
      <fieldsUsage count="2">
        <fieldUsage x="-1"/>
        <fieldUsage x="1"/>
      </fieldsUsage>
    </cacheHierarchy>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LoyaltyScore]" caption="LoyaltyScore" attribute="1" defaultMemberUniqueName="[Customers].[LoyaltyScore].[All]" allUniqueName="[Customers].[LoyaltyScore].[All]" dimensionUniqueName="[Customers]" displayFolder="" count="0" memberValueDatatype="20" unbalanced="0"/>
    <cacheHierarchy uniqueName="[Customers].[Recency]" caption="Recency" attribute="1" defaultMemberUniqueName="[Customers].[Recency].[All]" allUniqueName="[Customers].[Recency].[All]" dimensionUniqueName="[Customers]" displayFolder="" count="0" memberValueDatatype="20" unbalanced="0"/>
    <cacheHierarchy uniqueName="[Customers].[Frequency]" caption="Frequency" attribute="1" defaultMemberUniqueName="[Customers].[Frequency].[All]" allUniqueName="[Customers].[Frequency].[All]" dimensionUniqueName="[Customers]" displayFolder="" count="0" memberValueDatatype="20" unbalanced="0"/>
    <cacheHierarchy uniqueName="[Customers].[Monetary]" caption="Monetary" attribute="1" defaultMemberUniqueName="[Customers].[Monetary].[All]" allUniqueName="[Customers].[Monetary].[All]" dimensionUniqueName="[Customers]" displayFolder="" count="0" memberValueDatatype="5"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3"/>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Price]" caption="CostPrice" attribute="1" defaultMemberUniqueName="[Products].[CostPrice].[All]" allUniqueName="[Products].[CostPrice].[All]" dimensionUniqueName="[Products]" displayFolder="" count="0" memberValueDatatype="5" unbalanced="0"/>
    <cacheHierarchy uniqueName="[RFM_Segments].[Customer ID]" caption="Customer ID" attribute="1" defaultMemberUniqueName="[RFM_Segments].[Customer ID].[All]" allUniqueName="[RFM_Segments].[Customer ID].[All]" dimensionUniqueName="[RFM_Segments]" displayFolder="" count="0" memberValueDatatype="20" unbalanced="0"/>
    <cacheHierarchy uniqueName="[RFM_Segments].[Recency]" caption="Recency" attribute="1" defaultMemberUniqueName="[RFM_Segments].[Recency].[All]" allUniqueName="[RFM_Segments].[Recency].[All]" dimensionUniqueName="[RFM_Segments]" displayFolder="" count="0" memberValueDatatype="20" unbalanced="0"/>
    <cacheHierarchy uniqueName="[RFM_Segments].[Frequency]" caption="Frequency" attribute="1" defaultMemberUniqueName="[RFM_Segments].[Frequency].[All]" allUniqueName="[RFM_Segments].[Frequency].[All]" dimensionUniqueName="[RFM_Segments]" displayFolder="" count="0" memberValueDatatype="20" unbalanced="0"/>
    <cacheHierarchy uniqueName="[RFM_Segments].[Monetary]" caption="Monetary" attribute="1" defaultMemberUniqueName="[RFM_Segments].[Monetary].[All]" allUniqueName="[RFM_Segments].[Monetary].[All]" dimensionUniqueName="[RFM_Segments]" displayFolder="" count="0" memberValueDatatype="5" unbalanced="0"/>
    <cacheHierarchy uniqueName="[RFM_Segments].[Segment]" caption="Segment" attribute="1" defaultMemberUniqueName="[RFM_Segments].[Segment].[All]" allUniqueName="[RFM_Segments].[Segment].[All]" dimensionUniqueName="[RFM_Segments]" displayFolder="" count="0" memberValueDatatype="130" unbalanced="0"/>
    <cacheHierarchy uniqueName="[Segment_Summary].[Segment]" caption="Segment" attribute="1" defaultMemberUniqueName="[Segment_Summary].[Segment].[All]" allUniqueName="[Segment_Summary].[Segment].[All]" dimensionUniqueName="[Segment_Summary]" displayFolder="" count="0" memberValueDatatype="130" unbalanced="0"/>
    <cacheHierarchy uniqueName="[Segment_Summary].[Customer Count]" caption="Customer Count" attribute="1" defaultMemberUniqueName="[Segment_Summary].[Customer Count].[All]" allUniqueName="[Segment_Summary].[Customer Count].[All]" dimensionUniqueName="[Segment_Summary]" displayFolder="" count="0" memberValueDatatype="20" unbalanced="0"/>
    <cacheHierarchy uniqueName="[Segment_Summary].[Total Revenue]" caption="Total Revenue" attribute="1" defaultMemberUniqueName="[Segment_Summary].[Total Revenue].[All]" allUniqueName="[Segment_Summary].[Total Revenue].[All]" dimensionUniqueName="[Segment_Summary]" displayFolder="" count="0" memberValueDatatype="5" unbalanced="0"/>
    <cacheHierarchy uniqueName="[Segment_Summary].[Avg Recency]" caption="Avg Recency" attribute="1" defaultMemberUniqueName="[Segment_Summary].[Avg Recency].[All]" allUniqueName="[Segment_Summary].[Avg Recency].[All]" dimensionUniqueName="[Segment_Summary]" displayFolder="" count="0" memberValueDatatype="5" unbalanced="0"/>
    <cacheHierarchy uniqueName="[Segment_Summary].[Avg Frequency]" caption="Avg Frequency" attribute="1" defaultMemberUniqueName="[Segment_Summary].[Avg Frequency].[All]" allUniqueName="[Segment_Summary].[Avg Frequency].[All]" dimensionUniqueName="[Segment_Summary]" displayFolder="" count="0" memberValueDatatype="5" unbalanced="0"/>
    <cacheHierarchy uniqueName="[Segment_Summary].[Avg Pct]" caption="Avg Pct" attribute="1" defaultMemberUniqueName="[Segment_Summary].[Avg Pct].[All]" allUniqueName="[Segment_Summary].[Avg Pct].[All]" dimensionUniqueName="[Segment_Summary]" displayFolder="" count="0" memberValueDatatype="5" unbalanced="0"/>
    <cacheHierarchy uniqueName="[Segment_Summary].[Cumulative Pct]" caption="Cumulative Pct" attribute="1" defaultMemberUniqueName="[Segment_Summary].[Cumulative Pct].[All]" allUniqueName="[Segment_Summary].[Cumulative Pct].[All]" dimensionUniqueName="[Segment_Summary]" displayFolder="" count="0" memberValueDatatype="5" unbalanced="0"/>
    <cacheHierarchy uniqueName="[Transactions].[InvoiceNo]" caption="InvoiceNo" attribute="1" defaultMemberUniqueName="[Transactions].[InvoiceNo].[All]" allUniqueName="[Transactions].[InvoiceNo].[All]" dimensionUniqueName="[Transactions]" displayFolder="" count="0" memberValueDatatype="130" unbalanced="0"/>
    <cacheHierarchy uniqueName="[Transactions].[CustomerID]" caption="CustomerID" attribute="1" defaultMemberUniqueName="[Transactions].[CustomerID].[All]" allUniqueName="[Transactions].[CustomerID].[All]" dimensionUniqueName="[Transactions]" displayFolder="" count="0" memberValueDatatype="20" unbalanced="0"/>
    <cacheHierarchy uniqueName="[Transactions].[ProductID]" caption="ProductID" attribute="1" defaultMemberUniqueName="[Transactions].[ProductID].[All]" allUniqueName="[Transactions].[ProductID].[All]" dimensionUniqueName="[Transactions]" displayFolder="" count="0" memberValueDatatype="130" unbalanced="0"/>
    <cacheHierarchy uniqueName="[Transactions].[InvoiceDate]" caption="InvoiceDate" attribute="1" time="1" defaultMemberUniqueName="[Transactions].[InvoiceDate].[All]" allUniqueName="[Transactions].[InvoiceDate].[All]" dimensionUniqueName="[Transactions]" displayFolder="" count="0" memberValueDatatype="7"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Transactions].[UnitPrice]" caption="UnitPrice" attribute="1" defaultMemberUniqueName="[Transactions].[UnitPrice].[All]" allUniqueName="[Transactions].[UnitPrice].[All]" dimensionUniqueName="[Transactions]" displayFolder="" count="0" memberValueDatatype="5" unbalanced="0"/>
    <cacheHierarchy uniqueName="[Transactions].[Discount]" caption="Discount" attribute="1" defaultMemberUniqueName="[Transactions].[Discount].[All]" allUniqueName="[Transactions].[Discount].[All]" dimensionUniqueName="[Transactions]" displayFolder="" count="0" memberValueDatatype="5"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FinalRevenue]" caption="FinalRevenue" attribute="1" defaultMemberUniqueName="[Transactions].[FinalRevenue].[All]" allUniqueName="[Transactions].[FinalRevenue].[All]" dimensionUniqueName="[Transactions]" displayFolder="" count="0" memberValueDatatype="5" unbalanced="0"/>
    <cacheHierarchy uniqueName="[Transactions].[PaymentMethod]" caption="PaymentMethod" attribute="1" defaultMemberUniqueName="[Transactions].[PaymentMethod].[All]" allUniqueName="[Transactions].[PaymentMethod].[All]" dimensionUniqueName="[Transactions]" displayFolder="" count="0" memberValueDatatype="130" unbalanced="0"/>
    <cacheHierarchy uniqueName="[Transactions].[OrderChannel]" caption="OrderChannel" attribute="1" defaultMemberUniqueName="[Transactions].[OrderChannel].[All]" allUniqueName="[Transactions].[OrderChannel].[All]" dimensionUniqueName="[Transactions]" displayFolder="" count="0" memberValueDatatype="130" unbalanced="0"/>
    <cacheHierarchy uniqueName="[Transactions].[ShippingCost]" caption="ShippingCost" attribute="1" defaultMemberUniqueName="[Transactions].[ShippingCost].[All]" allUniqueName="[Transactions].[ShippingCost].[All]" dimensionUniqueName="[Transactions]" displayFolder="" count="0" memberValueDatatype="5" unbalanced="0"/>
    <cacheHierarchy uniqueName="[Transactions].[DeliveryDays]" caption="DeliveryDays" attribute="1" defaultMemberUniqueName="[Transactions].[DeliveryDays].[All]" allUniqueName="[Transactions].[DeliveryDays].[All]" dimensionUniqueName="[Transactions]" displayFolder="" count="0" memberValueDatatype="20" unbalanced="0"/>
    <cacheHierarchy uniqueName="[Transactions].[Returned]" caption="Returned" attribute="1" defaultMemberUniqueName="[Transactions].[Returned].[All]" allUniqueName="[Transactions].[Returned].[All]" dimensionUniqueName="[Transactions]" displayFolder="" count="0" memberValueDatatype="130" unbalanced="0"/>
    <cacheHierarchy uniqueName="[Transactions].[DeliveryCategory]" caption="DeliveryCategory" attribute="1" defaultMemberUniqueName="[Transactions].[DeliveryCategory].[All]" allUniqueName="[Transactions].[DeliveryCategory].[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SubCategory]" caption="SubCategory" attribute="1" defaultMemberUniqueName="[Transactions].[SubCategory].[All]" allUniqueName="[Transactions].[SubCategory].[All]" dimensionUniqueName="[Transactions]" displayFolder="" count="0" memberValueDatatype="130" unbalanced="0"/>
    <cacheHierarchy uniqueName="[Transactions].[Brand]" caption="Brand" attribute="1" defaultMemberUniqueName="[Transactions].[Brand].[All]" allUniqueName="[Transactions].[Brand].[All]" dimensionUniqueName="[Transactions]" displayFolder="" count="0" memberValueDatatype="130" unbalanced="0"/>
    <cacheHierarchy uniqueName="[Transactions].[CostPrice]" caption="CostPrice" attribute="1" defaultMemberUniqueName="[Transactions].[CostPrice].[All]" allUniqueName="[Transactions].[CostPrice].[All]" dimensionUniqueName="[Transactions]" displayFolder="" count="0" memberValueDatatype="5" unbalanced="0"/>
    <cacheHierarchy uniqueName="[Transactions].[Profit]" caption="Profit" attribute="1" defaultMemberUniqueName="[Transactions].[Profit].[All]" allUniqueName="[Transactions].[Profit].[All]" dimensionUniqueName="[Transactions]" displayFolder="" count="0" memberValueDatatype="5" unbalanced="0"/>
    <cacheHierarchy uniqueName="[Measures].[Total Revenue]" caption="Total Revenue" measure="1" displayFolder="" measureGroup="Transactions" count="0"/>
    <cacheHierarchy uniqueName="[Measures].[Total Customers]" caption="Total Customers" measure="1" displayFolder="" measureGroup="Transactions" count="0"/>
    <cacheHierarchy uniqueName="[Measures].[Total Orders]" caption="Total Orders" measure="1" displayFolder="" measureGroup="Transactions" count="0"/>
    <cacheHierarchy uniqueName="[Measures].[Avg Order Value]" caption="Avg Order Value" measure="1" displayFolder="" measureGroup="Transactions" count="0"/>
    <cacheHierarchy uniqueName="[Measures].[Avg Frequency]" caption="Avg Frequency" measure="1" displayFolder="" measureGroup="Transactions" count="0"/>
    <cacheHierarchy uniqueName="[Measures].[Champions Revenue]" caption="Champions Revenue" measure="1" displayFolder="" measureGroup="Transactions" count="0" oneField="1">
      <fieldsUsage count="1">
        <fieldUsage x="0"/>
      </fieldsUsage>
    </cacheHierarchy>
    <cacheHierarchy uniqueName="[Measures].[At Risk Count]" caption="At Risk Count" measure="1" displayFolder="" measureGroup="Transactions" count="0"/>
    <cacheHierarchy uniqueName="[Measures].[Avg Recency by Segment]" caption="Avg Recency by Segment" measure="1" displayFolder="" measureGroup="Transactions"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RFM_Segments]" caption="__XL_Count RFM_Segments" measure="1" displayFolder="" measureGroup="RFM_Segments" count="0" hidden="1"/>
    <cacheHierarchy uniqueName="[Measures].[__XL_Count Segment_Summary]" caption="__XL_Count Segment_Summary" measure="1" displayFolder="" measureGroup="Segment_Summary" count="0" hidden="1"/>
    <cacheHierarchy uniqueName="[Measures].[__No measures defined]" caption="__No measures defined" measure="1" displayFolder="" count="0" hidden="1"/>
    <cacheHierarchy uniqueName="[Measures].[Sum of FinalRevenue]" caption="Sum of FinalRevenue" measure="1" displayFolder="" measureGroup="Transactions" count="0" hidden="1">
      <extLst>
        <ext xmlns:x15="http://schemas.microsoft.com/office/spreadsheetml/2010/11/main" uri="{B97F6D7D-B522-45F9-BDA1-12C45D357490}">
          <x15:cacheHierarchy aggregatedColumn="44"/>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InvoiceDate]" caption="Count of InvoiceDate" measure="1" displayFolder="" measureGroup="Transactions" count="0" hidden="1">
      <extLst>
        <ext xmlns:x15="http://schemas.microsoft.com/office/spreadsheetml/2010/11/main" uri="{B97F6D7D-B522-45F9-BDA1-12C45D357490}">
          <x15:cacheHierarchy aggregatedColumn="39"/>
        </ext>
      </extLst>
    </cacheHierarchy>
    <cacheHierarchy uniqueName="[Measures].[Max of InvoiceDate]" caption="Max of InvoiceDate" measure="1" displayFolder="" measureGroup="Transactions" count="0" hidden="1">
      <extLst>
        <ext xmlns:x15="http://schemas.microsoft.com/office/spreadsheetml/2010/11/main" uri="{B97F6D7D-B522-45F9-BDA1-12C45D357490}">
          <x15:cacheHierarchy aggregatedColumn="39"/>
        </ext>
      </extLst>
    </cacheHierarchy>
    <cacheHierarchy uniqueName="[Measures].[Count of InvoiceNo]" caption="Count of InvoiceNo" measure="1" displayFolder="" measureGroup="Transactions" count="0" hidden="1">
      <extLst>
        <ext xmlns:x15="http://schemas.microsoft.com/office/spreadsheetml/2010/11/main" uri="{B97F6D7D-B522-45F9-BDA1-12C45D357490}">
          <x15:cacheHierarchy aggregatedColumn="36"/>
        </ext>
      </extLst>
    </cacheHierarchy>
    <cacheHierarchy uniqueName="[Measures].[Distinct Count of InvoiceNo]" caption="Distinct Count of InvoiceNo" measure="1" displayFolder="" measureGroup="Transaction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Transactions" count="0" hidden="1">
      <extLst>
        <ext xmlns:x15="http://schemas.microsoft.com/office/spreadsheetml/2010/11/main" uri="{B97F6D7D-B522-45F9-BDA1-12C45D357490}">
          <x15:cacheHierarchy aggregatedColumn="43"/>
        </ext>
      </extLst>
    </cacheHierarchy>
    <cacheHierarchy uniqueName="[Measures].[Sum of Profit]" caption="Sum of Profit" measure="1" displayFolder="" measureGroup="Transactions" count="0" hidden="1">
      <extLst>
        <ext xmlns:x15="http://schemas.microsoft.com/office/spreadsheetml/2010/11/main" uri="{B97F6D7D-B522-45F9-BDA1-12C45D357490}">
          <x15:cacheHierarchy aggregatedColumn="55"/>
        </ext>
      </extLst>
    </cacheHierarchy>
    <cacheHierarchy uniqueName="[Measures].[Sum of Customer Count]" caption="Sum of Customer Count" measure="1" displayFolder="" measureGroup="Segment_Summary" count="0" hidden="1">
      <extLst>
        <ext xmlns:x15="http://schemas.microsoft.com/office/spreadsheetml/2010/11/main" uri="{B97F6D7D-B522-45F9-BDA1-12C45D357490}">
          <x15:cacheHierarchy aggregatedColumn="30"/>
        </ext>
      </extLst>
    </cacheHierarchy>
    <cacheHierarchy uniqueName="[Measures].[Sum of Total Revenue]" caption="Sum of Total Revenue" measure="1" displayFolder="" measureGroup="Segment_Summary" count="0" hidden="1">
      <extLst>
        <ext xmlns:x15="http://schemas.microsoft.com/office/spreadsheetml/2010/11/main" uri="{B97F6D7D-B522-45F9-BDA1-12C45D357490}">
          <x15:cacheHierarchy aggregatedColumn="31"/>
        </ext>
      </extLst>
    </cacheHierarchy>
    <cacheHierarchy uniqueName="[Measures].[Sum of Avg Recency]" caption="Sum of Avg Recency" measure="1" displayFolder="" measureGroup="Segment_Summary" count="0" hidden="1">
      <extLst>
        <ext xmlns:x15="http://schemas.microsoft.com/office/spreadsheetml/2010/11/main" uri="{B97F6D7D-B522-45F9-BDA1-12C45D357490}">
          <x15:cacheHierarchy aggregatedColumn="32"/>
        </ext>
      </extLst>
    </cacheHierarchy>
    <cacheHierarchy uniqueName="[Measures].[Sum of Avg Frequency]" caption="Sum of Avg Frequency" measure="1" displayFolder="" measureGroup="Segment_Summary" count="0" hidden="1">
      <extLst>
        <ext xmlns:x15="http://schemas.microsoft.com/office/spreadsheetml/2010/11/main" uri="{B97F6D7D-B522-45F9-BDA1-12C45D357490}">
          <x15:cacheHierarchy aggregatedColumn="33"/>
        </ext>
      </extLst>
    </cacheHierarchy>
    <cacheHierarchy uniqueName="[Measures].[Sum of Avg Pct]" caption="Sum of Avg Pct" measure="1" displayFolder="" measureGroup="Segment_Summary" count="0" hidden="1">
      <extLst>
        <ext xmlns:x15="http://schemas.microsoft.com/office/spreadsheetml/2010/11/main" uri="{B97F6D7D-B522-45F9-BDA1-12C45D357490}">
          <x15:cacheHierarchy aggregatedColumn="34"/>
        </ext>
      </extLst>
    </cacheHierarchy>
    <cacheHierarchy uniqueName="[Measures].[Sum of Cumulative Pct]" caption="Sum of Cumulative Pct" measure="1" displayFolder="" measureGroup="Segment_Summary" count="0" hidden="1">
      <extLst>
        <ext xmlns:x15="http://schemas.microsoft.com/office/spreadsheetml/2010/11/main" uri="{B97F6D7D-B522-45F9-BDA1-12C45D357490}">
          <x15:cacheHierarchy aggregatedColumn="35"/>
        </ext>
      </extLst>
    </cacheHierarchy>
  </cacheHierarchies>
  <kpis count="0"/>
  <dimensions count="7">
    <dimension name="Calendar" uniqueName="[Calendar]" caption="Calendar"/>
    <dimension name="Customers" uniqueName="[Customers]" caption="Customers"/>
    <dimension measure="1" name="Measures" uniqueName="[Measures]" caption="Measures"/>
    <dimension name="Products" uniqueName="[Products]" caption="Products"/>
    <dimension name="RFM_Segments" uniqueName="[RFM_Segments]" caption="RFM_Segments"/>
    <dimension name="Segment_Summary" uniqueName="[Segment_Summary]" caption="Segment_Summary"/>
    <dimension name="Transactions" uniqueName="[Transactions]" caption="Transactions"/>
  </dimensions>
  <measureGroups count="6">
    <measureGroup name="Calendar" caption="Calendar"/>
    <measureGroup name="Customers" caption="Customers"/>
    <measureGroup name="Products" caption="Products"/>
    <measureGroup name="RFM_Segments" caption="RFM_Segments"/>
    <measureGroup name="Segment_Summary" caption="Segment_Summary"/>
    <measureGroup name="Transactions" caption="Transactions"/>
  </measureGroups>
  <maps count="9">
    <map measureGroup="0" dimension="0"/>
    <map measureGroup="1" dimension="1"/>
    <map measureGroup="2" dimension="3"/>
    <map measureGroup="3" dimension="4"/>
    <map measureGroup="4" dimension="5"/>
    <map measureGroup="5" dimension="0"/>
    <map measureGroup="5" dimension="1"/>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2.435975462962" createdVersion="3" refreshedVersion="8" minRefreshableVersion="3" recordCount="0" supportSubquery="1" supportAdvancedDrill="1" xr:uid="{8752EA71-1D95-4983-8CE6-81D429E52E13}">
  <cacheSource type="external" connectionId="6">
    <extLst>
      <ext xmlns:x14="http://schemas.microsoft.com/office/spreadsheetml/2009/9/main" uri="{F057638F-6D5F-4e77-A914-E7F072B9BCA8}">
        <x14:sourceConnection name="ThisWorkbookDataModel"/>
      </ext>
    </extLst>
  </cacheSource>
  <cacheFields count="0"/>
  <cacheHierarchies count="7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Group]" caption="AgeGroup" attribute="1" defaultMemberUniqueName="[Customers].[AgeGroup].[All]" allUniqueName="[Customers].[AgeGroup].[All]" dimensionUniqueName="[Customers]" displayFolder="" count="2"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LoyaltyScore]" caption="LoyaltyScore" attribute="1" defaultMemberUniqueName="[Customers].[LoyaltyScore].[All]" allUniqueName="[Customers].[LoyaltyScore].[All]" dimensionUniqueName="[Customers]" displayFolder="" count="0" memberValueDatatype="20" unbalanced="0"/>
    <cacheHierarchy uniqueName="[Customers].[Recency]" caption="Recency" attribute="1" defaultMemberUniqueName="[Customers].[Recency].[All]" allUniqueName="[Customers].[Recency].[All]" dimensionUniqueName="[Customers]" displayFolder="" count="0" memberValueDatatype="20" unbalanced="0"/>
    <cacheHierarchy uniqueName="[Customers].[Frequency]" caption="Frequency" attribute="1" defaultMemberUniqueName="[Customers].[Frequency].[All]" allUniqueName="[Customers].[Frequency].[All]" dimensionUniqueName="[Customers]" displayFolder="" count="0" memberValueDatatype="20" unbalanced="0"/>
    <cacheHierarchy uniqueName="[Customers].[Monetary]" caption="Monetary" attribute="1" defaultMemberUniqueName="[Customers].[Monetary].[All]" allUniqueName="[Customers].[Monetary].[All]" dimensionUniqueName="[Customers]" displayFolder="" count="0" memberValueDatatype="5" unbalanced="0"/>
    <cacheHierarchy uniqueName="[Customers].[Segment]" caption="Segment" attribute="1" defaultMemberUniqueName="[Customers].[Segment].[All]" allUniqueName="[Customers].[Segment].[All]" dimensionUniqueName="[Customers]" displayFolder="" count="2"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Price]" caption="CostPrice" attribute="1" defaultMemberUniqueName="[Products].[CostPrice].[All]" allUniqueName="[Products].[CostPrice].[All]" dimensionUniqueName="[Products]" displayFolder="" count="0" memberValueDatatype="5" unbalanced="0"/>
    <cacheHierarchy uniqueName="[RFM_Segments].[Customer ID]" caption="Customer ID" attribute="1" defaultMemberUniqueName="[RFM_Segments].[Customer ID].[All]" allUniqueName="[RFM_Segments].[Customer ID].[All]" dimensionUniqueName="[RFM_Segments]" displayFolder="" count="0" memberValueDatatype="20" unbalanced="0"/>
    <cacheHierarchy uniqueName="[RFM_Segments].[Recency]" caption="Recency" attribute="1" defaultMemberUniqueName="[RFM_Segments].[Recency].[All]" allUniqueName="[RFM_Segments].[Recency].[All]" dimensionUniqueName="[RFM_Segments]" displayFolder="" count="0" memberValueDatatype="20" unbalanced="0"/>
    <cacheHierarchy uniqueName="[RFM_Segments].[Frequency]" caption="Frequency" attribute="1" defaultMemberUniqueName="[RFM_Segments].[Frequency].[All]" allUniqueName="[RFM_Segments].[Frequency].[All]" dimensionUniqueName="[RFM_Segments]" displayFolder="" count="0" memberValueDatatype="20" unbalanced="0"/>
    <cacheHierarchy uniqueName="[RFM_Segments].[Monetary]" caption="Monetary" attribute="1" defaultMemberUniqueName="[RFM_Segments].[Monetary].[All]" allUniqueName="[RFM_Segments].[Monetary].[All]" dimensionUniqueName="[RFM_Segments]" displayFolder="" count="0" memberValueDatatype="5" unbalanced="0"/>
    <cacheHierarchy uniqueName="[RFM_Segments].[Segment]" caption="Segment" attribute="1" defaultMemberUniqueName="[RFM_Segments].[Segment].[All]" allUniqueName="[RFM_Segments].[Segment].[All]" dimensionUniqueName="[RFM_Segments]" displayFolder="" count="0" memberValueDatatype="130" unbalanced="0"/>
    <cacheHierarchy uniqueName="[Segment_Summary].[Segment]" caption="Segment" attribute="1" defaultMemberUniqueName="[Segment_Summary].[Segment].[All]" allUniqueName="[Segment_Summary].[Segment].[All]" dimensionUniqueName="[Segment_Summary]" displayFolder="" count="0" memberValueDatatype="130" unbalanced="0"/>
    <cacheHierarchy uniqueName="[Segment_Summary].[Customer Count]" caption="Customer Count" attribute="1" defaultMemberUniqueName="[Segment_Summary].[Customer Count].[All]" allUniqueName="[Segment_Summary].[Customer Count].[All]" dimensionUniqueName="[Segment_Summary]" displayFolder="" count="0" memberValueDatatype="20" unbalanced="0"/>
    <cacheHierarchy uniqueName="[Segment_Summary].[Total Revenue]" caption="Total Revenue" attribute="1" defaultMemberUniqueName="[Segment_Summary].[Total Revenue].[All]" allUniqueName="[Segment_Summary].[Total Revenue].[All]" dimensionUniqueName="[Segment_Summary]" displayFolder="" count="0" memberValueDatatype="5" unbalanced="0"/>
    <cacheHierarchy uniqueName="[Segment_Summary].[Avg Recency]" caption="Avg Recency" attribute="1" defaultMemberUniqueName="[Segment_Summary].[Avg Recency].[All]" allUniqueName="[Segment_Summary].[Avg Recency].[All]" dimensionUniqueName="[Segment_Summary]" displayFolder="" count="0" memberValueDatatype="5" unbalanced="0"/>
    <cacheHierarchy uniqueName="[Segment_Summary].[Avg Frequency]" caption="Avg Frequency" attribute="1" defaultMemberUniqueName="[Segment_Summary].[Avg Frequency].[All]" allUniqueName="[Segment_Summary].[Avg Frequency].[All]" dimensionUniqueName="[Segment_Summary]" displayFolder="" count="0" memberValueDatatype="5" unbalanced="0"/>
    <cacheHierarchy uniqueName="[Segment_Summary].[Avg Pct]" caption="Avg Pct" attribute="1" defaultMemberUniqueName="[Segment_Summary].[Avg Pct].[All]" allUniqueName="[Segment_Summary].[Avg Pct].[All]" dimensionUniqueName="[Segment_Summary]" displayFolder="" count="0" memberValueDatatype="5" unbalanced="0"/>
    <cacheHierarchy uniqueName="[Segment_Summary].[Cumulative Pct]" caption="Cumulative Pct" attribute="1" defaultMemberUniqueName="[Segment_Summary].[Cumulative Pct].[All]" allUniqueName="[Segment_Summary].[Cumulative Pct].[All]" dimensionUniqueName="[Segment_Summary]" displayFolder="" count="0" memberValueDatatype="5" unbalanced="0"/>
    <cacheHierarchy uniqueName="[Transactions].[InvoiceNo]" caption="InvoiceNo" attribute="1" defaultMemberUniqueName="[Transactions].[InvoiceNo].[All]" allUniqueName="[Transactions].[InvoiceNo].[All]" dimensionUniqueName="[Transactions]" displayFolder="" count="0" memberValueDatatype="130" unbalanced="0"/>
    <cacheHierarchy uniqueName="[Transactions].[CustomerID]" caption="CustomerID" attribute="1" defaultMemberUniqueName="[Transactions].[CustomerID].[All]" allUniqueName="[Transactions].[CustomerID].[All]" dimensionUniqueName="[Transactions]" displayFolder="" count="0" memberValueDatatype="20" unbalanced="0"/>
    <cacheHierarchy uniqueName="[Transactions].[ProductID]" caption="ProductID" attribute="1" defaultMemberUniqueName="[Transactions].[ProductID].[All]" allUniqueName="[Transactions].[ProductID].[All]" dimensionUniqueName="[Transactions]" displayFolder="" count="0" memberValueDatatype="130" unbalanced="0"/>
    <cacheHierarchy uniqueName="[Transactions].[InvoiceDate]" caption="InvoiceDate" attribute="1" time="1" defaultMemberUniqueName="[Transactions].[InvoiceDate].[All]" allUniqueName="[Transactions].[InvoiceDate].[All]" dimensionUniqueName="[Transactions]" displayFolder="" count="0" memberValueDatatype="7"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Transactions].[UnitPrice]" caption="UnitPrice" attribute="1" defaultMemberUniqueName="[Transactions].[UnitPrice].[All]" allUniqueName="[Transactions].[UnitPrice].[All]" dimensionUniqueName="[Transactions]" displayFolder="" count="0" memberValueDatatype="5" unbalanced="0"/>
    <cacheHierarchy uniqueName="[Transactions].[Discount]" caption="Discount" attribute="1" defaultMemberUniqueName="[Transactions].[Discount].[All]" allUniqueName="[Transactions].[Discount].[All]" dimensionUniqueName="[Transactions]" displayFolder="" count="0" memberValueDatatype="5"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FinalRevenue]" caption="FinalRevenue" attribute="1" defaultMemberUniqueName="[Transactions].[FinalRevenue].[All]" allUniqueName="[Transactions].[FinalRevenue].[All]" dimensionUniqueName="[Transactions]" displayFolder="" count="0" memberValueDatatype="5" unbalanced="0"/>
    <cacheHierarchy uniqueName="[Transactions].[PaymentMethod]" caption="PaymentMethod" attribute="1" defaultMemberUniqueName="[Transactions].[PaymentMethod].[All]" allUniqueName="[Transactions].[PaymentMethod].[All]" dimensionUniqueName="[Transactions]" displayFolder="" count="0" memberValueDatatype="130" unbalanced="0"/>
    <cacheHierarchy uniqueName="[Transactions].[OrderChannel]" caption="OrderChannel" attribute="1" defaultMemberUniqueName="[Transactions].[OrderChannel].[All]" allUniqueName="[Transactions].[OrderChannel].[All]" dimensionUniqueName="[Transactions]" displayFolder="" count="0" memberValueDatatype="130" unbalanced="0"/>
    <cacheHierarchy uniqueName="[Transactions].[ShippingCost]" caption="ShippingCost" attribute="1" defaultMemberUniqueName="[Transactions].[ShippingCost].[All]" allUniqueName="[Transactions].[ShippingCost].[All]" dimensionUniqueName="[Transactions]" displayFolder="" count="0" memberValueDatatype="5" unbalanced="0"/>
    <cacheHierarchy uniqueName="[Transactions].[DeliveryDays]" caption="DeliveryDays" attribute="1" defaultMemberUniqueName="[Transactions].[DeliveryDays].[All]" allUniqueName="[Transactions].[DeliveryDays].[All]" dimensionUniqueName="[Transactions]" displayFolder="" count="0" memberValueDatatype="20" unbalanced="0"/>
    <cacheHierarchy uniqueName="[Transactions].[Returned]" caption="Returned" attribute="1" defaultMemberUniqueName="[Transactions].[Returned].[All]" allUniqueName="[Transactions].[Returned].[All]" dimensionUniqueName="[Transactions]" displayFolder="" count="0" memberValueDatatype="130" unbalanced="0"/>
    <cacheHierarchy uniqueName="[Transactions].[DeliveryCategory]" caption="DeliveryCategory" attribute="1" defaultMemberUniqueName="[Transactions].[DeliveryCategory].[All]" allUniqueName="[Transactions].[DeliveryCategory].[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SubCategory]" caption="SubCategory" attribute="1" defaultMemberUniqueName="[Transactions].[SubCategory].[All]" allUniqueName="[Transactions].[SubCategory].[All]" dimensionUniqueName="[Transactions]" displayFolder="" count="0" memberValueDatatype="130" unbalanced="0"/>
    <cacheHierarchy uniqueName="[Transactions].[Brand]" caption="Brand" attribute="1" defaultMemberUniqueName="[Transactions].[Brand].[All]" allUniqueName="[Transactions].[Brand].[All]" dimensionUniqueName="[Transactions]" displayFolder="" count="0" memberValueDatatype="130" unbalanced="0"/>
    <cacheHierarchy uniqueName="[Transactions].[CostPrice]" caption="CostPrice" attribute="1" defaultMemberUniqueName="[Transactions].[CostPrice].[All]" allUniqueName="[Transactions].[CostPrice].[All]" dimensionUniqueName="[Transactions]" displayFolder="" count="0" memberValueDatatype="5" unbalanced="0"/>
    <cacheHierarchy uniqueName="[Transactions].[Profit]" caption="Profit" attribute="1" defaultMemberUniqueName="[Transactions].[Profit].[All]" allUniqueName="[Transactions].[Profit].[All]" dimensionUniqueName="[Transactions]" displayFolder="" count="0" memberValueDatatype="5" unbalanced="0"/>
    <cacheHierarchy uniqueName="[Measures].[Total Revenue]" caption="Total Revenue" measure="1" displayFolder="" measureGroup="Transactions" count="0"/>
    <cacheHierarchy uniqueName="[Measures].[Total Customers]" caption="Total Customers" measure="1" displayFolder="" measureGroup="Transactions" count="0"/>
    <cacheHierarchy uniqueName="[Measures].[Total Orders]" caption="Total Orders" measure="1" displayFolder="" measureGroup="Transactions" count="0"/>
    <cacheHierarchy uniqueName="[Measures].[Avg Order Value]" caption="Avg Order Value" measure="1" displayFolder="" measureGroup="Transactions" count="0"/>
    <cacheHierarchy uniqueName="[Measures].[Avg Frequency]" caption="Avg Frequency" measure="1" displayFolder="" measureGroup="Transactions" count="0"/>
    <cacheHierarchy uniqueName="[Measures].[Champions Revenue]" caption="Champions Revenue" measure="1" displayFolder="" measureGroup="Transactions" count="0"/>
    <cacheHierarchy uniqueName="[Measures].[At Risk Count]" caption="At Risk Count" measure="1" displayFolder="" measureGroup="Transactions" count="0"/>
    <cacheHierarchy uniqueName="[Measures].[Avg Recency by Segment]" caption="Avg Recency by Segment" measure="1" displayFolder="" measureGroup="Transactions" count="0"/>
    <cacheHierarchy uniqueName="[Measures].[__XL_Count Transactions]" caption="__XL_Count Transactions" measure="1" displayFolder="" measureGroup="Transaction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RFM_Segments]" caption="__XL_Count RFM_Segments" measure="1" displayFolder="" measureGroup="RFM_Segments" count="0" hidden="1"/>
    <cacheHierarchy uniqueName="[Measures].[__XL_Count Segment_Summary]" caption="__XL_Count Segment_Summary" measure="1" displayFolder="" measureGroup="Segment_Summary" count="0" hidden="1"/>
    <cacheHierarchy uniqueName="[Measures].[__No measures defined]" caption="__No measures defined" measure="1" displayFolder="" count="0" hidden="1"/>
    <cacheHierarchy uniqueName="[Measures].[Sum of FinalRevenue]" caption="Sum of FinalRevenue" measure="1" displayFolder="" measureGroup="Transactions" count="0" hidden="1">
      <extLst>
        <ext xmlns:x15="http://schemas.microsoft.com/office/spreadsheetml/2010/11/main" uri="{B97F6D7D-B522-45F9-BDA1-12C45D357490}">
          <x15:cacheHierarchy aggregatedColumn="44"/>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InvoiceDate]" caption="Count of InvoiceDate" measure="1" displayFolder="" measureGroup="Transactions" count="0" hidden="1">
      <extLst>
        <ext xmlns:x15="http://schemas.microsoft.com/office/spreadsheetml/2010/11/main" uri="{B97F6D7D-B522-45F9-BDA1-12C45D357490}">
          <x15:cacheHierarchy aggregatedColumn="39"/>
        </ext>
      </extLst>
    </cacheHierarchy>
    <cacheHierarchy uniqueName="[Measures].[Max of InvoiceDate]" caption="Max of InvoiceDate" measure="1" displayFolder="" measureGroup="Transactions" count="0" hidden="1">
      <extLst>
        <ext xmlns:x15="http://schemas.microsoft.com/office/spreadsheetml/2010/11/main" uri="{B97F6D7D-B522-45F9-BDA1-12C45D357490}">
          <x15:cacheHierarchy aggregatedColumn="39"/>
        </ext>
      </extLst>
    </cacheHierarchy>
    <cacheHierarchy uniqueName="[Measures].[Count of InvoiceNo]" caption="Count of InvoiceNo" measure="1" displayFolder="" measureGroup="Transactions" count="0" hidden="1">
      <extLst>
        <ext xmlns:x15="http://schemas.microsoft.com/office/spreadsheetml/2010/11/main" uri="{B97F6D7D-B522-45F9-BDA1-12C45D357490}">
          <x15:cacheHierarchy aggregatedColumn="36"/>
        </ext>
      </extLst>
    </cacheHierarchy>
    <cacheHierarchy uniqueName="[Measures].[Distinct Count of InvoiceNo]" caption="Distinct Count of InvoiceNo" measure="1" displayFolder="" measureGroup="Transaction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Transactions" count="0" hidden="1">
      <extLst>
        <ext xmlns:x15="http://schemas.microsoft.com/office/spreadsheetml/2010/11/main" uri="{B97F6D7D-B522-45F9-BDA1-12C45D357490}">
          <x15:cacheHierarchy aggregatedColumn="43"/>
        </ext>
      </extLst>
    </cacheHierarchy>
    <cacheHierarchy uniqueName="[Measures].[Sum of Profit]" caption="Sum of Profit" measure="1" displayFolder="" measureGroup="Transactions" count="0" hidden="1">
      <extLst>
        <ext xmlns:x15="http://schemas.microsoft.com/office/spreadsheetml/2010/11/main" uri="{B97F6D7D-B522-45F9-BDA1-12C45D357490}">
          <x15:cacheHierarchy aggregatedColumn="55"/>
        </ext>
      </extLst>
    </cacheHierarchy>
  </cacheHierarchies>
  <kpis count="0"/>
  <extLst>
    <ext xmlns:x14="http://schemas.microsoft.com/office/spreadsheetml/2009/9/main" uri="{725AE2AE-9491-48be-B2B4-4EB974FC3084}">
      <x14:pivotCacheDefinition slicerData="1" pivotCacheId="114169219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n v="200"/>
    <n v="37597811.969999999"/>
    <n v="17.614999999999998"/>
    <n v="17.260000000000002"/>
    <n v="0.49521789202356986"/>
    <n v="0.49521789202356986"/>
  </r>
  <r>
    <x v="1"/>
    <n v="207"/>
    <n v="30357686.860000003"/>
    <n v="28.579710144927535"/>
    <n v="12.748792270531402"/>
    <n v="0.39985490925685979"/>
    <n v="0.89507280128042965"/>
  </r>
  <r>
    <x v="2"/>
    <n v="40"/>
    <n v="3391594.1000000006"/>
    <n v="22.65"/>
    <n v="11.375"/>
    <n v="4.4672229387756494E-2"/>
    <n v="0.93974503066818615"/>
  </r>
  <r>
    <x v="3"/>
    <n v="25"/>
    <n v="2070409.4199999997"/>
    <n v="55.84"/>
    <n v="7.8"/>
    <n v="2.7270304703269726E-2"/>
    <n v="0.9670153353714559"/>
  </r>
  <r>
    <x v="4"/>
    <n v="19"/>
    <n v="1598359.39"/>
    <n v="13.736842105263158"/>
    <n v="8.3157894736842106"/>
    <n v="2.1052718930651085E-2"/>
    <n v="0.98806805430210698"/>
  </r>
  <r>
    <x v="5"/>
    <n v="4"/>
    <n v="495924.01"/>
    <n v="132.75"/>
    <n v="12.5"/>
    <n v="6.5320408281215143E-3"/>
    <n v="0.99460009513022851"/>
  </r>
  <r>
    <x v="6"/>
    <n v="3"/>
    <n v="237748.62000000002"/>
    <n v="94.666666666666671"/>
    <n v="10.666666666666666"/>
    <n v="3.1314952721679021E-3"/>
    <n v="0.99773159040239645"/>
  </r>
  <r>
    <x v="7"/>
    <n v="1"/>
    <n v="125867.15"/>
    <n v="127"/>
    <n v="9"/>
    <n v="1.6578535141286966E-3"/>
    <n v="0.99938944391652518"/>
  </r>
  <r>
    <x v="8"/>
    <n v="1"/>
    <n v="46354.49"/>
    <n v="5"/>
    <n v="10"/>
    <n v="6.1055608347486629E-4"/>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D9F8E0-7A10-4F5C-9017-C7E431794422}" name="PivotTable1" cacheId="238" applyNumberFormats="0" applyBorderFormats="0" applyFontFormats="0" applyPatternFormats="0" applyAlignmentFormats="0" applyWidthHeightFormats="1" dataCaption="Values" tag="1a0bafea-55f1-4543-b39e-56ef6f75f046" updatedVersion="8" minRefreshableVersion="3" useAutoFormatting="1" subtotalHiddenItems="1" rowGrandTotals="0" colGrandTotals="0" itemPrintTitles="1" createdVersion="5" indent="0" outline="1" outlineData="1" multipleFieldFilters="0">
  <location ref="B3:E503" firstHeaderRow="0" firstDataRow="1" firstDataCol="1"/>
  <pivotFields count="7">
    <pivotField axis="axisRow" allDrilled="1" subtotalTop="0" showAll="0" dataSourceSort="1" defaultSubtotal="0" defaultAttributeDrillState="1">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rowItems>
  <colFields count="1">
    <field x="-2"/>
  </colFields>
  <colItems count="3">
    <i>
      <x/>
    </i>
    <i i="1">
      <x v="1"/>
    </i>
    <i i="2">
      <x v="2"/>
    </i>
  </colItems>
  <dataFields count="3">
    <dataField name="Max of InvoiceDate" fld="1" subtotal="max" baseField="0" baseItem="0"/>
    <dataField name="Distinct Count of InvoiceNo" fld="2" subtotal="count" baseField="0" baseItem="2">
      <extLst>
        <ext xmlns:x15="http://schemas.microsoft.com/office/spreadsheetml/2010/11/main" uri="{FABC7310-3BB5-11E1-824E-6D434824019B}">
          <x15:dataField isCountDistinct="1"/>
        </ext>
      </extLst>
    </dataField>
    <dataField name="Sum of FinalRevenue" fld="3" baseField="0" baseItem="0"/>
  </dataFields>
  <pivotHierarchies count="85">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Max of InvoiceDate"/>
    <pivotHierarchy dragToData="1"/>
    <pivotHierarchy dragToData="1" caption="Distinct Count of InvoiceNo"/>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6DBC27-39D4-4B12-9F91-13525BF19FEA}" name="PivotTable1" cacheId="240" applyNumberFormats="0" applyBorderFormats="0" applyFontFormats="0" applyPatternFormats="0" applyAlignmentFormats="0" applyWidthHeightFormats="1" dataCaption="Values" tag="663c5c69-005e-4fc6-9b5c-408c234cafbb" updatedVersion="8" minRefreshableVersion="3" useAutoFormatting="1" subtotalHiddenItems="1" itemPrintTitles="1" createdVersion="8" indent="0" outline="1" outlineData="1" multipleFieldFilters="0" chartFormat="7">
  <location ref="A1:B11" firstHeaderRow="1" firstDataRow="1" firstDataCol="1"/>
  <pivotFields count="4">
    <pivotField dataField="1" subtotalTop="0" showAll="0" defaultSubtotal="0"/>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0">
    <i>
      <x v="3"/>
    </i>
    <i>
      <x v="1"/>
    </i>
    <i>
      <x v="8"/>
    </i>
    <i>
      <x v="5"/>
    </i>
    <i>
      <x v="6"/>
    </i>
    <i>
      <x/>
    </i>
    <i>
      <x v="7"/>
    </i>
    <i>
      <x v="4"/>
    </i>
    <i>
      <x v="2"/>
    </i>
    <i t="grand">
      <x/>
    </i>
  </rowItems>
  <colItems count="1">
    <i/>
  </colItems>
  <dataFields count="1">
    <dataField fld="0" subtotal="count" baseField="0" baseItem="0"/>
  </dataFields>
  <chartFormats count="1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1">
          <reference field="4294967294" count="1" selected="0">
            <x v="0"/>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 count="1" selected="0">
            <x v="3"/>
          </reference>
        </references>
      </pivotArea>
    </chartFormat>
    <chartFormat chart="5" format="14">
      <pivotArea type="data" outline="0" fieldPosition="0">
        <references count="2">
          <reference field="4294967294" count="1" selected="0">
            <x v="0"/>
          </reference>
          <reference field="1" count="1" selected="0">
            <x v="1"/>
          </reference>
        </references>
      </pivotArea>
    </chartFormat>
    <chartFormat chart="5" format="15">
      <pivotArea type="data" outline="0" fieldPosition="0">
        <references count="2">
          <reference field="4294967294" count="1" selected="0">
            <x v="0"/>
          </reference>
          <reference field="1" count="1" selected="0">
            <x v="8"/>
          </reference>
        </references>
      </pivotArea>
    </chartFormat>
    <chartFormat chart="5" format="16">
      <pivotArea type="data" outline="0" fieldPosition="0">
        <references count="2">
          <reference field="4294967294" count="1" selected="0">
            <x v="0"/>
          </reference>
          <reference field="1" count="1" selected="0">
            <x v="5"/>
          </reference>
        </references>
      </pivotArea>
    </chartFormat>
    <chartFormat chart="5" format="17">
      <pivotArea type="data" outline="0" fieldPosition="0">
        <references count="2">
          <reference field="4294967294" count="1" selected="0">
            <x v="0"/>
          </reference>
          <reference field="1" count="1" selected="0">
            <x v="6"/>
          </reference>
        </references>
      </pivotArea>
    </chartFormat>
    <chartFormat chart="5" format="18">
      <pivotArea type="data" outline="0" fieldPosition="0">
        <references count="2">
          <reference field="4294967294" count="1" selected="0">
            <x v="0"/>
          </reference>
          <reference field="1" count="1" selected="0">
            <x v="0"/>
          </reference>
        </references>
      </pivotArea>
    </chartFormat>
    <chartFormat chart="5" format="19">
      <pivotArea type="data" outline="0" fieldPosition="0">
        <references count="2">
          <reference field="4294967294" count="1" selected="0">
            <x v="0"/>
          </reference>
          <reference field="1" count="1" selected="0">
            <x v="7"/>
          </reference>
        </references>
      </pivotArea>
    </chartFormat>
    <chartFormat chart="5" format="20">
      <pivotArea type="data" outline="0" fieldPosition="0">
        <references count="2">
          <reference field="4294967294" count="1" selected="0">
            <x v="0"/>
          </reference>
          <reference field="1" count="1" selected="0">
            <x v="4"/>
          </reference>
        </references>
      </pivotArea>
    </chartFormat>
    <chartFormat chart="5" format="21">
      <pivotArea type="data" outline="0" fieldPosition="0">
        <references count="2">
          <reference field="4294967294" count="1" selected="0">
            <x v="0"/>
          </reference>
          <reference field="1" count="1" selected="0">
            <x v="2"/>
          </reference>
        </references>
      </pivotArea>
    </chartFormat>
  </chartFormats>
  <pivotHierarchies count="85">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9AA527-D2AD-4354-A78E-55F70ED7C30B}" name="PivotTable2" cacheId="241" applyNumberFormats="0" applyBorderFormats="0" applyFontFormats="0" applyPatternFormats="0" applyAlignmentFormats="0" applyWidthHeightFormats="1" dataCaption="Values" tag="901efe9d-2a3c-4fec-8e69-1c2392dbfda8" updatedVersion="8" minRefreshableVersion="3" useAutoFormatting="1" subtotalHiddenItems="1" itemPrintTitles="1" createdVersion="8" indent="0" outline="1" outlineData="1" multipleFieldFilters="0" chartFormat="5">
  <location ref="A1:B11" firstHeaderRow="1" firstDataRow="1" firstDataCol="1"/>
  <pivotFields count="4">
    <pivotField dataField="1" subtotalTop="0" showAll="0" defaultSubtotal="0"/>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0">
    <i>
      <x v="4"/>
    </i>
    <i>
      <x v="2"/>
    </i>
    <i>
      <x v="7"/>
    </i>
    <i>
      <x/>
    </i>
    <i>
      <x v="6"/>
    </i>
    <i>
      <x v="5"/>
    </i>
    <i>
      <x v="8"/>
    </i>
    <i>
      <x v="3"/>
    </i>
    <i>
      <x v="1"/>
    </i>
    <i t="grand">
      <x/>
    </i>
  </rowItems>
  <colItems count="1">
    <i/>
  </colItems>
  <dataFields count="1">
    <dataField fld="0" subtotal="count" baseField="1" baseItem="0"/>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4"/>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7"/>
          </reference>
        </references>
      </pivotArea>
    </chartFormat>
    <chartFormat chart="0" format="4">
      <pivotArea type="data" outline="0" fieldPosition="0">
        <references count="2">
          <reference field="4294967294" count="1" selected="0">
            <x v="0"/>
          </reference>
          <reference field="1" count="1" selected="0">
            <x v="0"/>
          </reference>
        </references>
      </pivotArea>
    </chartFormat>
    <chartFormat chart="0" format="5">
      <pivotArea type="data" outline="0" fieldPosition="0">
        <references count="2">
          <reference field="4294967294" count="1" selected="0">
            <x v="0"/>
          </reference>
          <reference field="1" count="1" selected="0">
            <x v="6"/>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8"/>
          </reference>
        </references>
      </pivotArea>
    </chartFormat>
    <chartFormat chart="0" format="8">
      <pivotArea type="data" outline="0" fieldPosition="0">
        <references count="2">
          <reference field="4294967294" count="1" selected="0">
            <x v="0"/>
          </reference>
          <reference field="1" count="1" selected="0">
            <x v="3"/>
          </reference>
        </references>
      </pivotArea>
    </chartFormat>
    <chartFormat chart="0" format="9">
      <pivotArea type="data" outline="0" fieldPosition="0">
        <references count="2">
          <reference field="4294967294" count="1" selected="0">
            <x v="0"/>
          </reference>
          <reference field="1" count="1" selected="0">
            <x v="1"/>
          </reference>
        </references>
      </pivotArea>
    </chartFormat>
    <chartFormat chart="3" format="20" series="1">
      <pivotArea type="data" outline="0" fieldPosition="0">
        <references count="1">
          <reference field="4294967294" count="1" selected="0">
            <x v="0"/>
          </reference>
        </references>
      </pivotArea>
    </chartFormat>
    <chartFormat chart="3" format="21">
      <pivotArea type="data" outline="0" fieldPosition="0">
        <references count="2">
          <reference field="4294967294" count="1" selected="0">
            <x v="0"/>
          </reference>
          <reference field="1" count="1" selected="0">
            <x v="4"/>
          </reference>
        </references>
      </pivotArea>
    </chartFormat>
    <chartFormat chart="3" format="22">
      <pivotArea type="data" outline="0" fieldPosition="0">
        <references count="2">
          <reference field="4294967294" count="1" selected="0">
            <x v="0"/>
          </reference>
          <reference field="1" count="1" selected="0">
            <x v="2"/>
          </reference>
        </references>
      </pivotArea>
    </chartFormat>
    <chartFormat chart="3" format="23">
      <pivotArea type="data" outline="0" fieldPosition="0">
        <references count="2">
          <reference field="4294967294" count="1" selected="0">
            <x v="0"/>
          </reference>
          <reference field="1" count="1" selected="0">
            <x v="7"/>
          </reference>
        </references>
      </pivotArea>
    </chartFormat>
    <chartFormat chart="3" format="24">
      <pivotArea type="data" outline="0" fieldPosition="0">
        <references count="2">
          <reference field="4294967294" count="1" selected="0">
            <x v="0"/>
          </reference>
          <reference field="1" count="1" selected="0">
            <x v="0"/>
          </reference>
        </references>
      </pivotArea>
    </chartFormat>
    <chartFormat chart="3" format="25">
      <pivotArea type="data" outline="0" fieldPosition="0">
        <references count="2">
          <reference field="4294967294" count="1" selected="0">
            <x v="0"/>
          </reference>
          <reference field="1" count="1" selected="0">
            <x v="6"/>
          </reference>
        </references>
      </pivotArea>
    </chartFormat>
    <chartFormat chart="3" format="26">
      <pivotArea type="data" outline="0" fieldPosition="0">
        <references count="2">
          <reference field="4294967294" count="1" selected="0">
            <x v="0"/>
          </reference>
          <reference field="1" count="1" selected="0">
            <x v="5"/>
          </reference>
        </references>
      </pivotArea>
    </chartFormat>
    <chartFormat chart="3" format="27">
      <pivotArea type="data" outline="0" fieldPosition="0">
        <references count="2">
          <reference field="4294967294" count="1" selected="0">
            <x v="0"/>
          </reference>
          <reference field="1" count="1" selected="0">
            <x v="8"/>
          </reference>
        </references>
      </pivotArea>
    </chartFormat>
    <chartFormat chart="3" format="28">
      <pivotArea type="data" outline="0" fieldPosition="0">
        <references count="2">
          <reference field="4294967294" count="1" selected="0">
            <x v="0"/>
          </reference>
          <reference field="1" count="1" selected="0">
            <x v="3"/>
          </reference>
        </references>
      </pivotArea>
    </chartFormat>
    <chartFormat chart="3" format="29">
      <pivotArea type="data" outline="0" fieldPosition="0">
        <references count="2">
          <reference field="4294967294" count="1" selected="0">
            <x v="0"/>
          </reference>
          <reference field="1" count="1" selected="0">
            <x v="1"/>
          </reference>
        </references>
      </pivotArea>
    </chartFormat>
  </chartFormats>
  <pivotHierarchies count="85">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D8B6C4-C924-4436-B8EE-273A36903F2B}" name="PivotTable3" cacheId="242" applyNumberFormats="0" applyBorderFormats="0" applyFontFormats="0" applyPatternFormats="0" applyAlignmentFormats="0" applyWidthHeightFormats="1" dataCaption="Values" tag="e6fa16f7-a36e-411b-9651-271cad6759ea" updatedVersion="8" minRefreshableVersion="3" useAutoFormatting="1" subtotalHiddenItems="1" itemPrintTitles="1" createdVersion="8" indent="0" outline="1" outlineData="1" multipleFieldFilters="0" chartFormat="11">
  <location ref="A1:B11" firstHeaderRow="1" firstDataRow="1" firstDataCol="1"/>
  <pivotFields count="4">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v="3"/>
    </i>
    <i>
      <x v="6"/>
    </i>
    <i>
      <x v="2"/>
    </i>
    <i>
      <x v="7"/>
    </i>
    <i>
      <x v="4"/>
    </i>
    <i>
      <x/>
    </i>
    <i>
      <x v="8"/>
    </i>
    <i>
      <x v="1"/>
    </i>
    <i>
      <x v="5"/>
    </i>
    <i t="grand">
      <x/>
    </i>
  </rowItems>
  <colItems count="1">
    <i/>
  </colItems>
  <dataFields count="1">
    <dataField fld="1" subtotal="count" baseField="0" baseItem="0" numFmtId="2"/>
  </dataFields>
  <chartFormats count="11">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5"/>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 chart="3" format="5">
      <pivotArea type="data" outline="0" fieldPosition="0">
        <references count="2">
          <reference field="4294967294" count="1" selected="0">
            <x v="0"/>
          </reference>
          <reference field="0" count="1" selected="0">
            <x v="8"/>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4"/>
          </reference>
        </references>
      </pivotArea>
    </chartFormat>
    <chartFormat chart="3" format="8">
      <pivotArea type="data" outline="0" fieldPosition="0">
        <references count="2">
          <reference field="4294967294" count="1" selected="0">
            <x v="0"/>
          </reference>
          <reference field="0" count="1" selected="0">
            <x v="7"/>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6"/>
          </reference>
        </references>
      </pivotArea>
    </chartFormat>
    <chartFormat chart="3" format="11">
      <pivotArea type="data" outline="0" fieldPosition="0">
        <references count="2">
          <reference field="4294967294" count="1" selected="0">
            <x v="0"/>
          </reference>
          <reference field="0" count="1" selected="0">
            <x v="3"/>
          </reference>
        </references>
      </pivotArea>
    </chartFormat>
  </chartFormats>
  <pivotHierarchies count="85">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08FDE2-BE5B-435C-8E0D-018F2466C949}" name="PivotTable4" cacheId="243" applyNumberFormats="0" applyBorderFormats="0" applyFontFormats="0" applyPatternFormats="0" applyAlignmentFormats="0" applyWidthHeightFormats="1" dataCaption="Values" tag="f4aefb35-f73c-4d90-a4cf-ee9df58485fa" updatedVersion="8" minRefreshableVersion="3" useAutoFormatting="1" subtotalHiddenItems="1" itemPrintTitles="1" createdVersion="8" indent="0" outline="1" outlineData="1" multipleFieldFilters="0" chartFormat="7">
  <location ref="A1:C11" firstHeaderRow="0" firstDataRow="1" firstDataCol="1"/>
  <pivotFields count="5">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t="grand">
      <x/>
    </i>
  </rowItems>
  <colFields count="1">
    <field x="-2"/>
  </colFields>
  <colItems count="2">
    <i>
      <x/>
    </i>
    <i i="1">
      <x v="1"/>
    </i>
  </colItems>
  <dataFields count="2">
    <dataField fld="1" subtotal="count" baseField="0" baseItem="0"/>
    <dataField fld="2"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85">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FFB3F7-10B6-49F1-85EE-8DDF5AD706B0}" name="PivotTable5" cacheId="244" applyNumberFormats="0" applyBorderFormats="0" applyFontFormats="0" applyPatternFormats="0" applyAlignmentFormats="0" applyWidthHeightFormats="1" dataCaption="Values" tag="104fd542-53f3-45d4-b485-4a83a5460d66" updatedVersion="8" minRefreshableVersion="3" useAutoFormatting="1" subtotalHiddenItems="1" itemPrintTitles="1" createdVersion="8" indent="0" outline="1" outlineData="1" multipleFieldFilters="0">
  <location ref="A1:B7" firstHeaderRow="1" firstDataRow="1" firstDataCol="1"/>
  <pivotFields count="5">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v="2"/>
    </i>
    <i>
      <x v="4"/>
    </i>
    <i>
      <x/>
    </i>
    <i>
      <x v="1"/>
    </i>
    <i>
      <x v="3"/>
    </i>
    <i t="grand">
      <x/>
    </i>
  </rowItems>
  <colItems count="1">
    <i/>
  </colItems>
  <dataFields count="1">
    <dataField fld="0" subtotal="count" baseField="0" baseItem="0"/>
  </dataFields>
  <pivotHierarchies count="85">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2120AB-74EE-4753-8AE6-C9DAFC302DE0}" name="PivotTable6" cacheId="245" applyNumberFormats="0" applyBorderFormats="0" applyFontFormats="0" applyPatternFormats="0" applyAlignmentFormats="0" applyWidthHeightFormats="1" dataCaption="Values" tag="5f7b6a83-1665-4623-a9e9-0f01de5944a1" updatedVersion="8" minRefreshableVersion="3" useAutoFormatting="1" subtotalHiddenItems="1" itemPrintTitles="1" createdVersion="8" indent="0" outline="1" outlineData="1" multipleFieldFilters="0" chartFormat="5">
  <location ref="A1:B8" firstHeaderRow="1" firstDataRow="1" firstDataCol="1"/>
  <pivotFields count="4">
    <pivotField dataField="1" subtotalTop="0" showAll="0" defaultSubtotal="0"/>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v="1"/>
    </i>
    <i>
      <x v="5"/>
    </i>
    <i>
      <x v="4"/>
    </i>
    <i>
      <x/>
    </i>
    <i>
      <x v="3"/>
    </i>
    <i>
      <x v="2"/>
    </i>
    <i t="grand">
      <x/>
    </i>
  </rowItems>
  <colItems count="1">
    <i/>
  </colItems>
  <dataFields count="1">
    <dataField fld="0"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2"/>
          </reference>
        </references>
      </pivotArea>
    </chartFormat>
  </chartFormats>
  <pivotHierarchies count="85">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0B58D3-D63C-4483-9A84-8050E9EE0FF3}" name="PivotTable10" cacheId="246" applyNumberFormats="0" applyBorderFormats="0" applyFontFormats="0" applyPatternFormats="0" applyAlignmentFormats="0" applyWidthHeightFormats="1" dataCaption="Values" tag="e3cfecff-367c-44c7-af0e-60ddec0df649" updatedVersion="8" minRefreshableVersion="3" useAutoFormatting="1" subtotalHiddenItems="1" itemPrintTitles="1" createdVersion="8" indent="0" outline="1" outlineData="1" multipleFieldFilters="0">
  <location ref="C1:C2"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5"/>
  </dataFields>
  <pivotHierarchies count="85">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552C42E-AE1F-426B-A4C1-9E0BDD4F0E8A}" name="PivotTable9" cacheId="247" applyNumberFormats="0" applyBorderFormats="0" applyFontFormats="0" applyPatternFormats="0" applyAlignmentFormats="0" applyWidthHeightFormats="1" dataCaption="Values" tag="f22a9c7e-c481-42ff-b35e-80356a384947" updatedVersion="8" minRefreshableVersion="3" useAutoFormatting="1" subtotalHiddenItems="1" itemPrintTitles="1" createdVersion="8" indent="0" outline="1" outlineData="1" multipleFieldFilters="0">
  <location ref="A7:A8"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85">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5BCC493-9E6C-4829-A7BD-51E190B7E83B}" name="PivotTable8" cacheId="248" applyNumberFormats="0" applyBorderFormats="0" applyFontFormats="0" applyPatternFormats="0" applyAlignmentFormats="0" applyWidthHeightFormats="1" dataCaption="Values" tag="1cecbff7-c633-49f0-83d2-12a75519bfe0" updatedVersion="8" minRefreshableVersion="3" subtotalHiddenItems="1" itemPrintTitles="1" createdVersion="8" indent="0" outline="1" outlineData="1" multipleFieldFilters="0">
  <location ref="A4:A5"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85">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B56A45F-74C5-4B43-BC9C-CC9F0D17A0A7}" name="PivotTable7" cacheId="249" applyNumberFormats="0" applyBorderFormats="0" applyFontFormats="0" applyPatternFormats="0" applyAlignmentFormats="0" applyWidthHeightFormats="1" dataCaption="Values" tag="3f873427-c210-4671-a76f-8ed722521638" updatedVersion="8" minRefreshableVersion="3" useAutoFormatting="1" subtotalHiddenItems="1" itemPrintTitles="1" createdVersion="8" indent="0" outline="1" outlineData="1" multipleFieldFilters="0">
  <location ref="A1:A2"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4"/>
  </dataFields>
  <formats count="2">
    <format dxfId="38">
      <pivotArea dataOnly="0" labelOnly="1" outline="0" axis="axisValues" fieldPosition="0"/>
    </format>
    <format dxfId="37">
      <pivotArea outline="0" collapsedLevelsAreSubtotals="1" fieldPosition="0"/>
    </format>
  </formats>
  <pivotHierarchies count="85">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B476109-9F65-4BB8-80AD-F5E0881FFD6E}" name="PivotTable12" cacheId="250" applyNumberFormats="0" applyBorderFormats="0" applyFontFormats="0" applyPatternFormats="0" applyAlignmentFormats="0" applyWidthHeightFormats="1" dataCaption="Values" tag="634f3b9d-3ae5-4dd2-90d7-8a26d9f02805" updatedVersion="8" minRefreshableVersion="3" useAutoFormatting="1" subtotalHiddenItems="1" itemPrintTitles="1" createdVersion="8" indent="0" outline="1" outlineData="1" multipleFieldFilters="0">
  <location ref="C7:C8"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85">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1196A33-CD1D-47A9-A77D-43DC440C119C}" name="PivotTable11" cacheId="251" applyNumberFormats="0" applyBorderFormats="0" applyFontFormats="0" applyPatternFormats="0" applyAlignmentFormats="0" applyWidthHeightFormats="1" dataCaption="Values" tag="7e2ba144-eb62-4076-899c-f33abb053583" updatedVersion="8" minRefreshableVersion="3" useAutoFormatting="1" subtotalHiddenItems="1" itemPrintTitles="1" createdVersion="8" indent="0" outline="1" outlineData="1" multipleFieldFilters="0">
  <location ref="C4:C5"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4"/>
  </dataFields>
  <formats count="1">
    <format dxfId="39">
      <pivotArea outline="0" collapsedLevelsAreSubtotals="1" fieldPosition="0"/>
    </format>
  </formats>
  <pivotHierarchies count="85">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D03445C-A6F5-40C0-AFE6-216CBAA5FFEC}" name="PivotTable_Summary" cacheId="147"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showHeaders="0" outline="1" outlineData="1" multipleFieldFilters="0">
  <location ref="E2:K11" firstHeaderRow="0" firstDataRow="1" firstDataCol="1"/>
  <pivotFields count="7">
    <pivotField axis="axisRow" subtotalTop="0" showAll="0" sortType="descending">
      <items count="10">
        <item x="3"/>
        <item x="7"/>
        <item x="0"/>
        <item x="8"/>
        <item x="1"/>
        <item x="5"/>
        <item x="4"/>
        <item x="2"/>
        <item x="6"/>
        <item t="default"/>
      </items>
      <autoSortScope>
        <pivotArea dataOnly="0" outline="0" fieldPosition="0">
          <references count="1">
            <reference field="4294967294" count="1" selected="0">
              <x v="1"/>
            </reference>
          </references>
        </pivotArea>
      </autoSortScope>
    </pivotField>
    <pivotField dataField="1" subtotalTop="0" showAll="0"/>
    <pivotField dataField="1" numFmtId="1" subtotalTop="0" showAll="0"/>
    <pivotField dataField="1" numFmtId="2" subtotalTop="0" showAll="0"/>
    <pivotField dataField="1" numFmtId="2" subtotalTop="0" showAll="0"/>
    <pivotField dataField="1" numFmtId="10" subtotalTop="0" showAll="0"/>
    <pivotField dataField="1" numFmtId="10" subtotalTop="0" showAll="0"/>
  </pivotFields>
  <rowFields count="1">
    <field x="0"/>
  </rowFields>
  <rowItems count="9">
    <i>
      <x v="2"/>
    </i>
    <i>
      <x v="4"/>
    </i>
    <i>
      <x v="7"/>
    </i>
    <i>
      <x/>
    </i>
    <i>
      <x v="6"/>
    </i>
    <i>
      <x v="5"/>
    </i>
    <i>
      <x v="8"/>
    </i>
    <i>
      <x v="1"/>
    </i>
    <i>
      <x v="3"/>
    </i>
  </rowItems>
  <colFields count="1">
    <field x="-2"/>
  </colFields>
  <colItems count="6">
    <i>
      <x/>
    </i>
    <i i="1">
      <x v="1"/>
    </i>
    <i i="2">
      <x v="2"/>
    </i>
    <i i="3">
      <x v="3"/>
    </i>
    <i i="4">
      <x v="4"/>
    </i>
    <i i="5">
      <x v="5"/>
    </i>
  </colItems>
  <dataFields count="6">
    <dataField name="Sum of Customer Count " fld="1" baseField="0" baseItem="0"/>
    <dataField name="Sum of Total Revenue " fld="2" baseField="0" baseItem="0" numFmtId="1"/>
    <dataField name="Sum of Avg Recency" fld="3" baseField="0" baseItem="0" numFmtId="2"/>
    <dataField name="Sum of Avg Frequency" fld="4" baseField="0" baseItem="0" numFmtId="2"/>
    <dataField name="Sum of Avg Pct" fld="5" baseField="0" baseItem="0" numFmtId="10"/>
    <dataField name="Sum of Cumulative Pct" fld="6" baseField="0" baseItem="0" numFmtId="10"/>
  </dataFields>
  <formats count="27">
    <format dxfId="36">
      <pivotArea collapsedLevelsAreSubtotals="1" fieldPosition="0">
        <references count="1">
          <reference field="0" count="0"/>
        </references>
      </pivotArea>
    </format>
    <format dxfId="35">
      <pivotArea dataOnly="0" labelOnly="1" fieldPosition="0">
        <references count="1">
          <reference field="0" count="0"/>
        </references>
      </pivotArea>
    </format>
    <format dxfId="34">
      <pivotArea type="all" dataOnly="0" outline="0" fieldPosition="0"/>
    </format>
    <format dxfId="33">
      <pivotArea outline="0" collapsedLevelsAreSubtotals="1" fieldPosition="0"/>
    </format>
    <format dxfId="32">
      <pivotArea dataOnly="0" labelOnly="1" fieldPosition="0">
        <references count="1">
          <reference field="0" count="0"/>
        </references>
      </pivotArea>
    </format>
    <format dxfId="31">
      <pivotArea dataOnly="0" labelOnly="1" outline="0" fieldPosition="0">
        <references count="1">
          <reference field="4294967294" count="6">
            <x v="0"/>
            <x v="1"/>
            <x v="2"/>
            <x v="3"/>
            <x v="4"/>
            <x v="5"/>
          </reference>
        </references>
      </pivotArea>
    </format>
    <format dxfId="30">
      <pivotArea type="all" dataOnly="0" outline="0" fieldPosition="0"/>
    </format>
    <format dxfId="29">
      <pivotArea outline="0" collapsedLevelsAreSubtotals="1" fieldPosition="0"/>
    </format>
    <format dxfId="28">
      <pivotArea dataOnly="0" labelOnly="1" fieldPosition="0">
        <references count="1">
          <reference field="0" count="0"/>
        </references>
      </pivotArea>
    </format>
    <format dxfId="27">
      <pivotArea dataOnly="0" labelOnly="1" outline="0" fieldPosition="0">
        <references count="1">
          <reference field="4294967294" count="6">
            <x v="0"/>
            <x v="1"/>
            <x v="2"/>
            <x v="3"/>
            <x v="4"/>
            <x v="5"/>
          </reference>
        </references>
      </pivotArea>
    </format>
    <format dxfId="26">
      <pivotArea type="all" dataOnly="0" outline="0" fieldPosition="0"/>
    </format>
    <format dxfId="25">
      <pivotArea outline="0" collapsedLevelsAreSubtotals="1" fieldPosition="0"/>
    </format>
    <format dxfId="24">
      <pivotArea dataOnly="0" labelOnly="1" outline="0" fieldPosition="0">
        <references count="1">
          <reference field="4294967294" count="6">
            <x v="0"/>
            <x v="1"/>
            <x v="2"/>
            <x v="3"/>
            <x v="4"/>
            <x v="5"/>
          </reference>
        </references>
      </pivotArea>
    </format>
    <format dxfId="23">
      <pivotArea dataOnly="0" labelOnly="1" fieldPosition="0">
        <references count="1">
          <reference field="0" count="0"/>
        </references>
      </pivotArea>
    </format>
    <format dxfId="22">
      <pivotArea type="all" dataOnly="0" outline="0" fieldPosition="0"/>
    </format>
    <format dxfId="21">
      <pivotArea outline="0" collapsedLevelsAreSubtotals="1" fieldPosition="0"/>
    </format>
    <format dxfId="20">
      <pivotArea dataOnly="0" labelOnly="1" fieldPosition="0">
        <references count="1">
          <reference field="0" count="0"/>
        </references>
      </pivotArea>
    </format>
    <format dxfId="19">
      <pivotArea dataOnly="0" labelOnly="1" outline="0" fieldPosition="0">
        <references count="1">
          <reference field="4294967294" count="6">
            <x v="0"/>
            <x v="1"/>
            <x v="2"/>
            <x v="3"/>
            <x v="4"/>
            <x v="5"/>
          </reference>
        </references>
      </pivotArea>
    </format>
    <format dxfId="18">
      <pivotArea type="all" dataOnly="0" outline="0" fieldPosition="0"/>
    </format>
    <format dxfId="17">
      <pivotArea outline="0" collapsedLevelsAreSubtotals="1" fieldPosition="0"/>
    </format>
    <format dxfId="16">
      <pivotArea dataOnly="0" labelOnly="1" fieldPosition="0">
        <references count="1">
          <reference field="0" count="0"/>
        </references>
      </pivotArea>
    </format>
    <format dxfId="15">
      <pivotArea dataOnly="0" labelOnly="1" outline="0" fieldPosition="0">
        <references count="1">
          <reference field="4294967294" count="6">
            <x v="0"/>
            <x v="1"/>
            <x v="2"/>
            <x v="3"/>
            <x v="4"/>
            <x v="5"/>
          </reference>
        </references>
      </pivotArea>
    </format>
    <format dxfId="14">
      <pivotArea type="all" dataOnly="0" outline="0" fieldPosition="0"/>
    </format>
    <format dxfId="13">
      <pivotArea outline="0" collapsedLevelsAreSubtotals="1" fieldPosition="0"/>
    </format>
    <format dxfId="12">
      <pivotArea dataOnly="0" labelOnly="1" fieldPosition="0">
        <references count="1">
          <reference field="0" count="0"/>
        </references>
      </pivotArea>
    </format>
    <format dxfId="11">
      <pivotArea dataOnly="0" labelOnly="1" outline="0" fieldPosition="0">
        <references count="1">
          <reference field="4294967294" count="6">
            <x v="0"/>
            <x v="1"/>
            <x v="2"/>
            <x v="3"/>
            <x v="4"/>
            <x v="5"/>
          </reference>
        </references>
      </pivotArea>
    </format>
    <format dxfId="8">
      <pivotArea collapsedLevelsAreSubtotals="1" fieldPosition="0">
        <references count="2">
          <reference field="4294967294" count="1" selected="0">
            <x v="5"/>
          </reference>
          <reference field="0" count="1">
            <x v="4"/>
          </reference>
        </references>
      </pivotArea>
    </format>
  </formats>
  <conditionalFormats count="7">
    <conditionalFormat priority="7">
      <pivotAreas count="1">
        <pivotArea type="data" collapsedLevelsAreSubtotals="1" fieldPosition="0">
          <references count="2">
            <reference field="4294967294" count="1" selected="0">
              <x v="0"/>
            </reference>
            <reference field="0" count="9">
              <x v="0"/>
              <x v="1"/>
              <x v="2"/>
              <x v="3"/>
              <x v="4"/>
              <x v="5"/>
              <x v="6"/>
              <x v="7"/>
              <x v="8"/>
            </reference>
          </references>
        </pivotArea>
      </pivotAreas>
    </conditionalFormat>
    <conditionalFormat priority="6">
      <pivotAreas count="1">
        <pivotArea type="data" collapsedLevelsAreSubtotals="1" fieldPosition="0">
          <references count="2">
            <reference field="4294967294" count="1" selected="0">
              <x v="1"/>
            </reference>
            <reference field="0" count="9">
              <x v="0"/>
              <x v="1"/>
              <x v="2"/>
              <x v="3"/>
              <x v="4"/>
              <x v="5"/>
              <x v="6"/>
              <x v="7"/>
              <x v="8"/>
            </reference>
          </references>
        </pivotArea>
      </pivotAreas>
    </conditionalFormat>
    <conditionalFormat priority="5">
      <pivotAreas count="2">
        <pivotArea type="data" collapsedLevelsAreSubtotals="1" fieldPosition="0">
          <references count="2">
            <reference field="4294967294" count="1" selected="0">
              <x v="5"/>
            </reference>
            <reference field="0" count="3">
              <x v="2"/>
              <x v="4"/>
              <x v="7"/>
            </reference>
          </references>
        </pivotArea>
        <pivotArea type="data" collapsedLevelsAreSubtotals="1" fieldPosition="0">
          <references count="2">
            <reference field="4294967294" count="1" selected="0">
              <x v="5"/>
            </reference>
            <reference field="0" count="5">
              <x v="1"/>
              <x v="3"/>
              <x v="5"/>
              <x v="6"/>
              <x v="8"/>
            </reference>
          </references>
        </pivotArea>
      </pivotAreas>
    </conditionalFormat>
    <conditionalFormat priority="4">
      <pivotAreas count="1">
        <pivotArea type="data" collapsedLevelsAreSubtotals="1" fieldPosition="0">
          <references count="2">
            <reference field="4294967294" count="1" selected="0">
              <x v="5"/>
            </reference>
            <reference field="0" count="8">
              <x v="1"/>
              <x v="2"/>
              <x v="3"/>
              <x v="4"/>
              <x v="5"/>
              <x v="6"/>
              <x v="7"/>
              <x v="8"/>
            </reference>
          </references>
        </pivotArea>
      </pivotAreas>
    </conditionalFormat>
    <conditionalFormat priority="3">
      <pivotAreas count="1">
        <pivotArea type="data" collapsedLevelsAreSubtotals="1" fieldPosition="0">
          <references count="2">
            <reference field="4294967294" count="1" selected="0">
              <x v="5"/>
            </reference>
            <reference field="0" count="1">
              <x v="0"/>
            </reference>
          </references>
        </pivotArea>
      </pivotAreas>
    </conditionalFormat>
    <conditionalFormat priority="2">
      <pivotAreas count="1">
        <pivotArea type="data" collapsedLevelsAreSubtotals="1" fieldPosition="0">
          <references count="2">
            <reference field="4294967294" count="1" selected="0">
              <x v="5"/>
            </reference>
            <reference field="0" count="1">
              <x v="0"/>
            </reference>
          </references>
        </pivotArea>
      </pivotAreas>
    </conditionalFormat>
    <conditionalFormat priority="1">
      <pivotAreas count="1">
        <pivotArea type="data" collapsedLevelsAreSubtotals="1" fieldPosition="0">
          <references count="2">
            <reference field="4294967294" count="1" selected="0">
              <x v="5"/>
            </reference>
            <reference field="0" count="1">
              <x v="4"/>
            </reference>
          </references>
        </pivotArea>
      </pivotAreas>
    </conditionalFormat>
  </conditional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346BD801-D388-4827-8740-B550946BBCB6}" sourceName="[Customers].[AgeGroup]">
  <pivotTables>
    <pivotTable tabId="5" name="PivotTable2"/>
    <pivotTable tabId="6" name="PivotTable3"/>
    <pivotTable tabId="7" name="PivotTable4"/>
    <pivotTable tabId="8" name="PivotTable5"/>
    <pivotTable tabId="9" name="PivotTable6"/>
    <pivotTable tabId="10" name="PivotTable10"/>
    <pivotTable tabId="10" name="PivotTable11"/>
    <pivotTable tabId="10" name="PivotTable12"/>
    <pivotTable tabId="10" name="PivotTable7"/>
    <pivotTable tabId="10" name="PivotTable8"/>
    <pivotTable tabId="10" name="PivotTable9"/>
    <pivotTable tabId="4" name="PivotTable1"/>
    <pivotTable tabId="2" name="PivotTable1"/>
  </pivotTables>
  <data>
    <olap pivotCacheId="1141692191">
      <levels count="2">
        <level uniqueName="[Customers].[AgeGroup].[(All)]" sourceCaption="(All)" count="0"/>
        <level uniqueName="[Customers].[AgeGroup].[AgeGroup]" sourceCaption="AgeGroup" count="4">
          <ranges>
            <range startItem="0">
              <i n="[Customers].[AgeGroup].&amp;[18-25]" c="18-25"/>
              <i n="[Customers].[AgeGroup].&amp;[26-35]" c="26-35"/>
              <i n="[Customers].[AgeGroup].&amp;[36-45]" c="36-45"/>
              <i n="[Customers].[AgeGroup].&amp;[46+]" c="46+"/>
            </range>
          </ranges>
        </level>
      </levels>
      <selections count="1">
        <selection n="[Customers].[Age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315FE97-6739-453F-BFD4-E8F72B27A3A4}" sourceName="[Customers].[Country]">
  <pivotTables>
    <pivotTable tabId="5" name="PivotTable2"/>
    <pivotTable tabId="6" name="PivotTable3"/>
    <pivotTable tabId="7" name="PivotTable4"/>
    <pivotTable tabId="8" name="PivotTable5"/>
    <pivotTable tabId="9" name="PivotTable6"/>
    <pivotTable tabId="10" name="PivotTable10"/>
    <pivotTable tabId="10" name="PivotTable11"/>
    <pivotTable tabId="10" name="PivotTable12"/>
    <pivotTable tabId="10" name="PivotTable7"/>
    <pivotTable tabId="10" name="PivotTable8"/>
    <pivotTable tabId="10" name="PivotTable9"/>
    <pivotTable tabId="4" name="PivotTable1"/>
    <pivotTable tabId="2" name="PivotTable1"/>
  </pivotTables>
  <data>
    <olap pivotCacheId="1141692191">
      <levels count="2">
        <level uniqueName="[Customers].[Country].[(All)]" sourceCaption="(All)" count="0"/>
        <level uniqueName="[Customers].[Country].[Country]" sourceCaption="Country" count="6">
          <ranges>
            <range startItem="0">
              <i n="[Customers].[Country].&amp;[Canada]" c="Canada"/>
              <i n="[Customers].[Country].&amp;[France]" c="France"/>
              <i n="[Customers].[Country].&amp;[Germany]" c="Germany"/>
              <i n="[Customers].[Country].&amp;[India]" c="India"/>
              <i n="[Customers].[Country].&amp;[UK]" c="UK"/>
              <i n="[Customers].[Country].&amp;[USA]" c="USA"/>
            </range>
          </ranges>
        </level>
      </levels>
      <selections count="1">
        <selection n="[Customers].[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ADE6859-5A68-45B0-8018-3AEE655C1D03}" sourceName="[Customers].[Segment]">
  <pivotTables>
    <pivotTable tabId="5" name="PivotTable2"/>
    <pivotTable tabId="6" name="PivotTable3"/>
    <pivotTable tabId="7" name="PivotTable4"/>
    <pivotTable tabId="8" name="PivotTable5"/>
    <pivotTable tabId="9" name="PivotTable6"/>
    <pivotTable tabId="10" name="PivotTable10"/>
    <pivotTable tabId="10" name="PivotTable11"/>
    <pivotTable tabId="10" name="PivotTable12"/>
    <pivotTable tabId="10" name="PivotTable7"/>
    <pivotTable tabId="10" name="PivotTable8"/>
    <pivotTable tabId="10" name="PivotTable9"/>
    <pivotTable tabId="4" name="PivotTable1"/>
    <pivotTable tabId="2" name="PivotTable1"/>
  </pivotTables>
  <data>
    <olap pivotCacheId="1141692191">
      <levels count="2">
        <level uniqueName="[Customers].[Segment].[(All)]" sourceCaption="(All)" count="0"/>
        <level uniqueName="[Customers].[Segment].[Segment]" sourceCaption="Segment" count="9">
          <ranges>
            <range startItem="0">
              <i n="[Customers].[Segment].&amp;[About to Sleep]" c="About to Sleep"/>
              <i n="[Customers].[Segment].&amp;[At Risk]" c="At Risk"/>
              <i n="[Customers].[Segment].&amp;[Champions]" c="Champions"/>
              <i n="[Customers].[Segment].&amp;[Lost]" c="Lost"/>
              <i n="[Customers].[Segment].&amp;[Loyal Customers]" c="Loyal Customers"/>
              <i n="[Customers].[Segment].&amp;[Need Attention]" c="Need Attention"/>
              <i n="[Customers].[Segment].&amp;[New Customers]" c="New Customers"/>
              <i n="[Customers].[Segment].&amp;[Potential Loyalists]" c="Potential Loyalists"/>
              <i n="[Customers].[Segment].&amp;[Promising]" c="Promising"/>
            </range>
          </ranges>
        </level>
      </levels>
      <selections count="1">
        <selection n="[Customers].[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Group" xr10:uid="{5681D680-517D-4B37-B2A8-78AA7DC0EB7A}" cache="Slicer_AgeGroup" caption="AgeGroup" level="1" style="Slicer Style 2" rowHeight="274320"/>
  <slicer name="Country" xr10:uid="{376043A1-CB60-4D0D-A901-B58016F1EFF9}" cache="Slicer_Country" caption="Country" level="1" style="Slicer Style 2" rowHeight="274320"/>
  <slicer name="Segment" xr10:uid="{0EF93CFA-D532-4A2B-A5AD-EBDEB86AB54D}" cache="Slicer_Segment" caption="Segment" level="1" style="Slicer Style 2"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D34515-BFD4-40FD-8B6F-E67F3364FE90}" name="Table.RFM_Segments" displayName="Table.RFM_Segments" ref="A1:E501" totalsRowShown="0" headerRowDxfId="46">
  <autoFilter ref="A1:E501" xr:uid="{2AD34515-BFD4-40FD-8B6F-E67F3364FE90}"/>
  <tableColumns count="5">
    <tableColumn id="1" xr3:uid="{2B199B57-7401-4799-8973-0AF5F4C7555B}" name="Customer ID" dataDxfId="45"/>
    <tableColumn id="2" xr3:uid="{06522887-908C-434F-BFCB-09E188CD67E8}" name="Recency"/>
    <tableColumn id="3" xr3:uid="{E70CD5B7-ED03-43E2-8C87-87E99EB4FADD}" name="Frequency"/>
    <tableColumn id="4" xr3:uid="{9A63F364-D908-41EF-B8A6-5884BB7A455E}" name="Monetary"/>
    <tableColumn id="5" xr3:uid="{650860C8-A82E-42DF-BAEB-2BB864DEE4D5}" name="Segm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34CEEB-1A4A-43DD-8B1A-629959B78275}" name="Segment_Summary" displayName="Segment_Summary" ref="B1:H10" totalsRowShown="0">
  <autoFilter ref="B1:H10" xr:uid="{0734CEEB-1A4A-43DD-8B1A-629959B78275}"/>
  <tableColumns count="7">
    <tableColumn id="1" xr3:uid="{7BBF81F9-4930-49B4-916F-A16368C8887F}" name="Segment"/>
    <tableColumn id="2" xr3:uid="{A0607C61-D0ED-41A5-B011-8C9773C7F4E2}" name="Customer Count ">
      <calculatedColumnFormula>COUNTIF('RFM Analysis and Scoring'!$M:$M,B2)</calculatedColumnFormula>
    </tableColumn>
    <tableColumn id="3" xr3:uid="{F10CC15F-80FD-4BDA-A390-0326259626CB}" name="Total Revenue " dataDxfId="44">
      <calculatedColumnFormula>SUMIF('RFM Analysis and Scoring'!$M:$M,B2,'RFM Analysis and Scoring'!$H:$H)</calculatedColumnFormula>
    </tableColumn>
    <tableColumn id="4" xr3:uid="{34DEBAC6-BB64-4C06-A92A-184BA9881747}" name="Avg Recency" dataDxfId="43">
      <calculatedColumnFormula>IFERROR(AVERAGEIF('RFM Analysis and Scoring'!$M:$M,B2,'RFM Analysis and Scoring'!$F:$F),0)</calculatedColumnFormula>
    </tableColumn>
    <tableColumn id="5" xr3:uid="{C7D60921-7DF9-4FF1-B2D7-7026B1DBD133}" name="Avg Frequency" dataDxfId="42">
      <calculatedColumnFormula>IFERROR(AVERAGEIF('RFM Analysis and Scoring'!$M:$M,B2,'RFM Analysis and Scoring'!$G:$G),0)</calculatedColumnFormula>
    </tableColumn>
    <tableColumn id="6" xr3:uid="{45A8CE57-40FE-425D-80C4-37C1A0CF444F}" name="Avg Pct" dataDxfId="41">
      <calculatedColumnFormula>IFERROR(D2/SUM($D$2:$D$10),0)</calculatedColumnFormula>
    </tableColumn>
    <tableColumn id="7" xr3:uid="{E0AEE647-A39D-439A-9E2B-64297225BF58}" name="Cumulative Pct" dataDxfId="40">
      <calculatedColumnFormula>H1+G2</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9A8A6-4135-46CA-BC3F-83B859A48DF1}">
  <dimension ref="B1:M503"/>
  <sheetViews>
    <sheetView topLeftCell="A477" zoomScale="78" workbookViewId="0">
      <selection activeCell="M3" sqref="M3:M503"/>
    </sheetView>
  </sheetViews>
  <sheetFormatPr defaultRowHeight="15" x14ac:dyDescent="0.25"/>
  <cols>
    <col min="2" max="2" width="13.5703125" bestFit="1" customWidth="1"/>
    <col min="3" max="3" width="18.42578125" bestFit="1" customWidth="1"/>
    <col min="4" max="4" width="25.7109375" bestFit="1" customWidth="1"/>
    <col min="5" max="5" width="20" customWidth="1"/>
    <col min="6" max="6" width="14.85546875" style="6" bestFit="1" customWidth="1"/>
    <col min="7" max="8" width="11" bestFit="1" customWidth="1"/>
    <col min="9" max="9" width="13.7109375" bestFit="1" customWidth="1"/>
    <col min="10" max="10" width="15.7109375" bestFit="1" customWidth="1"/>
    <col min="11" max="11" width="15" bestFit="1" customWidth="1"/>
    <col min="12" max="12" width="10" bestFit="1" customWidth="1"/>
    <col min="13" max="13" width="18.42578125" bestFit="1" customWidth="1"/>
    <col min="14" max="14" width="12" bestFit="1" customWidth="1"/>
  </cols>
  <sheetData>
    <row r="1" spans="2:13" x14ac:dyDescent="0.25">
      <c r="D1" t="s">
        <v>6</v>
      </c>
      <c r="E1" s="5">
        <f>MAX(C:C)</f>
        <v>45291</v>
      </c>
    </row>
    <row r="3" spans="2:13" x14ac:dyDescent="0.25">
      <c r="B3" s="1" t="s">
        <v>1</v>
      </c>
      <c r="C3" t="s">
        <v>3</v>
      </c>
      <c r="D3" t="s">
        <v>4</v>
      </c>
      <c r="E3" t="s">
        <v>2</v>
      </c>
      <c r="F3" s="7" t="s">
        <v>5</v>
      </c>
      <c r="G3" s="4" t="s">
        <v>7</v>
      </c>
      <c r="H3" s="4" t="s">
        <v>8</v>
      </c>
      <c r="I3" s="4" t="s">
        <v>9</v>
      </c>
      <c r="J3" s="4" t="s">
        <v>10</v>
      </c>
      <c r="K3" s="4" t="s">
        <v>11</v>
      </c>
      <c r="L3" s="4" t="s">
        <v>13</v>
      </c>
      <c r="M3" s="4" t="s">
        <v>12</v>
      </c>
    </row>
    <row r="4" spans="2:13" x14ac:dyDescent="0.25">
      <c r="B4" s="2">
        <v>10000</v>
      </c>
      <c r="C4" s="3">
        <v>45217</v>
      </c>
      <c r="D4" s="59">
        <v>15</v>
      </c>
      <c r="E4" s="59">
        <v>177604.77</v>
      </c>
      <c r="F4" s="6">
        <f t="shared" ref="F4:F67" si="0">$E$1-$C4</f>
        <v>74</v>
      </c>
      <c r="G4">
        <f t="shared" ref="G4:G67" si="1">$D4</f>
        <v>15</v>
      </c>
      <c r="H4">
        <f t="shared" ref="H4:H67" si="2">$E4</f>
        <v>177604.77</v>
      </c>
      <c r="I4" cm="1">
        <f t="array" ref="I4">_xlfn.IFS($F4&lt;=30,5,$F4&lt;=60,4,$F4&lt;=120,3,$F4&lt;=180,2,TRUE,1)</f>
        <v>3</v>
      </c>
      <c r="J4" cm="1">
        <f t="array" ref="J4">_xlfn.IFS($G4&gt;=20,5,$G4&gt;=15,4,$G4&gt;=10,3,$G4&gt;=5,2,TRUE,1)</f>
        <v>4</v>
      </c>
      <c r="K4" cm="1">
        <f t="array" ref="K4">_xlfn.IFS($H4&gt;=200000,5,$H4&gt;=100000,4,$H4&gt;=50000,3,$H4&gt;=20000,2,TRUE,1)</f>
        <v>4</v>
      </c>
      <c r="L4" t="str">
        <f>I4&amp;J4&amp;K4</f>
        <v>344</v>
      </c>
      <c r="M4" t="str" cm="1">
        <f t="array" ref="M4">_xlfn.IFS(AND(I4&gt;=4,K4&gt;=4,J4&gt;=4),"Champions",AND(I4&gt;=3,K4&gt;=4,J4&gt;=3),"Loyal Customers",AND(I4&gt;=4,J4&gt;=3,K4&gt;=3),"Potential Loyalists",AND(I4&gt;=5,J4&lt;=2),"New Customers",AND(I4&gt;=3,J4&gt;=3,K4&gt;=3),"Promising",AND(I4&lt;=2,J4&gt;=3,K4&gt;=3),"Need Attention",AND(I4&gt;=3,J4&lt;=2,K4&gt;=2),"About to Sleep",AND(I4&lt;=2,J4&gt;=2,K4&gt;=2),"At Risk",AND(I4&lt;=1,K4&gt;=4),"Cant Lose Them",AND(I4&lt;=2,J4&lt;=2),"Hibernating",TRUE,"Lost")</f>
        <v>Loyal Customers</v>
      </c>
    </row>
    <row r="5" spans="2:13" x14ac:dyDescent="0.25">
      <c r="B5" s="2">
        <v>10001</v>
      </c>
      <c r="C5" s="3">
        <v>45290</v>
      </c>
      <c r="D5" s="59">
        <v>14</v>
      </c>
      <c r="E5" s="59">
        <v>159142.85</v>
      </c>
      <c r="F5" s="6">
        <f t="shared" si="0"/>
        <v>1</v>
      </c>
      <c r="G5">
        <f t="shared" si="1"/>
        <v>14</v>
      </c>
      <c r="H5">
        <f t="shared" si="2"/>
        <v>159142.85</v>
      </c>
      <c r="I5" cm="1">
        <f t="array" ref="I5">_xlfn.IFS($F5&lt;=30,5,$F5&lt;=60,4,$F5&lt;=120,3,$F5&lt;=180,2,TRUE,1)</f>
        <v>5</v>
      </c>
      <c r="J5" cm="1">
        <f t="array" ref="J5">_xlfn.IFS($G5&gt;=20,5,$G5&gt;=15,4,$G5&gt;=10,3,$G5&gt;=5,2,TRUE,1)</f>
        <v>3</v>
      </c>
      <c r="K5" cm="1">
        <f t="array" ref="K5">_xlfn.IFS($H5&gt;=200000,5,$H5&gt;=100000,4,$H5&gt;=50000,3,$H5&gt;=20000,2,TRUE,1)</f>
        <v>4</v>
      </c>
      <c r="L5" t="str">
        <f t="shared" ref="L5:L68" si="3">I5&amp;J5&amp;K5</f>
        <v>534</v>
      </c>
      <c r="M5" t="str" cm="1">
        <f t="array" ref="M5">_xlfn.IFS(AND(I5&gt;=4,K5&gt;=4,J5&gt;=4),"Champions",AND(I5&gt;=3,K5&gt;=4,J5&gt;=3),"Loyal Customers",AND(I5&gt;=4,J5&gt;=3,K5&gt;=3),"Potential Loyalists",AND(I5&gt;=5,J5&lt;=2),"New Customers",AND(I5&gt;=3,J5&gt;=3,K5&gt;=3),"Promising",AND(I5&lt;=2,J5&gt;=3,K5&gt;=3),"Need Attention",AND(I5&gt;=3,J5&lt;=2,K5&gt;=2),"About to Sleep",AND(I5&lt;=2,J5&gt;=2,K5&gt;=2),"At Risk",AND(I5&lt;=1,K5&gt;=4),"Cant Lose Them",AND(I5&lt;=2,J5&lt;=2),"Hibernating",TRUE,"Lost")</f>
        <v>Loyal Customers</v>
      </c>
    </row>
    <row r="6" spans="2:13" x14ac:dyDescent="0.25">
      <c r="B6" s="2">
        <v>10002</v>
      </c>
      <c r="C6" s="3">
        <v>45274</v>
      </c>
      <c r="D6" s="59">
        <v>10</v>
      </c>
      <c r="E6" s="59">
        <v>88123.02</v>
      </c>
      <c r="F6" s="6">
        <f t="shared" si="0"/>
        <v>17</v>
      </c>
      <c r="G6">
        <f t="shared" si="1"/>
        <v>10</v>
      </c>
      <c r="H6">
        <f t="shared" si="2"/>
        <v>88123.02</v>
      </c>
      <c r="I6" cm="1">
        <f t="array" ref="I6">_xlfn.IFS($F6&lt;=30,5,$F6&lt;=60,4,$F6&lt;=120,3,$F6&lt;=180,2,TRUE,1)</f>
        <v>5</v>
      </c>
      <c r="J6" cm="1">
        <f t="array" ref="J6">_xlfn.IFS($G6&gt;=20,5,$G6&gt;=15,4,$G6&gt;=10,3,$G6&gt;=5,2,TRUE,1)</f>
        <v>3</v>
      </c>
      <c r="K6" cm="1">
        <f t="array" ref="K6">_xlfn.IFS($H6&gt;=200000,5,$H6&gt;=100000,4,$H6&gt;=50000,3,$H6&gt;=20000,2,TRUE,1)</f>
        <v>3</v>
      </c>
      <c r="L6" t="str">
        <f t="shared" si="3"/>
        <v>533</v>
      </c>
      <c r="M6" t="str" cm="1">
        <f t="array" ref="M6">_xlfn.IFS(AND(I6&gt;=4,K6&gt;=4,J6&gt;=4),"Champions",AND(I6&gt;=3,K6&gt;=4,J6&gt;=3),"Loyal Customers",AND(I6&gt;=4,J6&gt;=3,K6&gt;=3),"Potential Loyalists",AND(I6&gt;=5,J6&lt;=2),"New Customers",AND(I6&gt;=3,J6&gt;=3,K6&gt;=3),"Promising",AND(I6&lt;=2,J6&gt;=3,K6&gt;=3),"Need Attention",AND(I6&gt;=3,J6&lt;=2,K6&gt;=2),"About to Sleep",AND(I6&lt;=2,J6&gt;=2,K6&gt;=2),"At Risk",AND(I6&lt;=1,K6&gt;=4),"Cant Lose Them",AND(I6&lt;=2,J6&lt;=2),"Hibernating",TRUE,"Lost")</f>
        <v>Potential Loyalists</v>
      </c>
    </row>
    <row r="7" spans="2:13" x14ac:dyDescent="0.25">
      <c r="B7" s="2">
        <v>10003</v>
      </c>
      <c r="C7" s="3">
        <v>45268</v>
      </c>
      <c r="D7" s="59">
        <v>15</v>
      </c>
      <c r="E7" s="59">
        <v>171427.22</v>
      </c>
      <c r="F7" s="6">
        <f t="shared" si="0"/>
        <v>23</v>
      </c>
      <c r="G7">
        <f t="shared" si="1"/>
        <v>15</v>
      </c>
      <c r="H7">
        <f t="shared" si="2"/>
        <v>171427.22</v>
      </c>
      <c r="I7" cm="1">
        <f t="array" ref="I7">_xlfn.IFS($F7&lt;=30,5,$F7&lt;=60,4,$F7&lt;=120,3,$F7&lt;=180,2,TRUE,1)</f>
        <v>5</v>
      </c>
      <c r="J7" cm="1">
        <f t="array" ref="J7">_xlfn.IFS($G7&gt;=20,5,$G7&gt;=15,4,$G7&gt;=10,3,$G7&gt;=5,2,TRUE,1)</f>
        <v>4</v>
      </c>
      <c r="K7" cm="1">
        <f t="array" ref="K7">_xlfn.IFS($H7&gt;=200000,5,$H7&gt;=100000,4,$H7&gt;=50000,3,$H7&gt;=20000,2,TRUE,1)</f>
        <v>4</v>
      </c>
      <c r="L7" t="str">
        <f t="shared" si="3"/>
        <v>544</v>
      </c>
      <c r="M7" t="str" cm="1">
        <f t="array" ref="M7">_xlfn.IFS(AND(I7&gt;=4,K7&gt;=4,J7&gt;=4),"Champions",AND(I7&gt;=3,K7&gt;=4,J7&gt;=3),"Loyal Customers",AND(I7&gt;=4,J7&gt;=3,K7&gt;=3),"Potential Loyalists",AND(I7&gt;=5,J7&lt;=2),"New Customers",AND(I7&gt;=3,J7&gt;=3,K7&gt;=3),"Promising",AND(I7&lt;=2,J7&gt;=3,K7&gt;=3),"Need Attention",AND(I7&gt;=3,J7&lt;=2,K7&gt;=2),"About to Sleep",AND(I7&lt;=2,J7&gt;=2,K7&gt;=2),"At Risk",AND(I7&lt;=1,K7&gt;=4),"Cant Lose Them",AND(I7&lt;=2,J7&lt;=2),"Hibernating",TRUE,"Lost")</f>
        <v>Champions</v>
      </c>
    </row>
    <row r="8" spans="2:13" x14ac:dyDescent="0.25">
      <c r="B8" s="2">
        <v>10004</v>
      </c>
      <c r="C8" s="3">
        <v>45262</v>
      </c>
      <c r="D8" s="59">
        <v>13</v>
      </c>
      <c r="E8" s="59">
        <v>126101.59</v>
      </c>
      <c r="F8" s="6">
        <f t="shared" si="0"/>
        <v>29</v>
      </c>
      <c r="G8">
        <f t="shared" si="1"/>
        <v>13</v>
      </c>
      <c r="H8">
        <f t="shared" si="2"/>
        <v>126101.59</v>
      </c>
      <c r="I8" cm="1">
        <f t="array" ref="I8">_xlfn.IFS($F8&lt;=30,5,$F8&lt;=60,4,$F8&lt;=120,3,$F8&lt;=180,2,TRUE,1)</f>
        <v>5</v>
      </c>
      <c r="J8" cm="1">
        <f t="array" ref="J8">_xlfn.IFS($G8&gt;=20,5,$G8&gt;=15,4,$G8&gt;=10,3,$G8&gt;=5,2,TRUE,1)</f>
        <v>3</v>
      </c>
      <c r="K8" cm="1">
        <f t="array" ref="K8">_xlfn.IFS($H8&gt;=200000,5,$H8&gt;=100000,4,$H8&gt;=50000,3,$H8&gt;=20000,2,TRUE,1)</f>
        <v>4</v>
      </c>
      <c r="L8" t="str">
        <f t="shared" si="3"/>
        <v>534</v>
      </c>
      <c r="M8" t="str" cm="1">
        <f t="array" ref="M8">_xlfn.IFS(AND(I8&gt;=4,K8&gt;=4,J8&gt;=4),"Champions",AND(I8&gt;=3,K8&gt;=4,J8&gt;=3),"Loyal Customers",AND(I8&gt;=4,J8&gt;=3,K8&gt;=3),"Potential Loyalists",AND(I8&gt;=5,J8&lt;=2),"New Customers",AND(I8&gt;=3,J8&gt;=3,K8&gt;=3),"Promising",AND(I8&lt;=2,J8&gt;=3,K8&gt;=3),"Need Attention",AND(I8&gt;=3,J8&lt;=2,K8&gt;=2),"About to Sleep",AND(I8&lt;=2,J8&gt;=2,K8&gt;=2),"At Risk",AND(I8&lt;=1,K8&gt;=4),"Cant Lose Them",AND(I8&lt;=2,J8&lt;=2),"Hibernating",TRUE,"Lost")</f>
        <v>Loyal Customers</v>
      </c>
    </row>
    <row r="9" spans="2:13" x14ac:dyDescent="0.25">
      <c r="B9" s="2">
        <v>10005</v>
      </c>
      <c r="C9" s="3">
        <v>45272</v>
      </c>
      <c r="D9" s="59">
        <v>10</v>
      </c>
      <c r="E9" s="59">
        <v>106680.35</v>
      </c>
      <c r="F9" s="6">
        <f t="shared" si="0"/>
        <v>19</v>
      </c>
      <c r="G9">
        <f t="shared" si="1"/>
        <v>10</v>
      </c>
      <c r="H9">
        <f t="shared" si="2"/>
        <v>106680.35</v>
      </c>
      <c r="I9" cm="1">
        <f t="array" ref="I9">_xlfn.IFS($F9&lt;=30,5,$F9&lt;=60,4,$F9&lt;=120,3,$F9&lt;=180,2,TRUE,1)</f>
        <v>5</v>
      </c>
      <c r="J9" cm="1">
        <f t="array" ref="J9">_xlfn.IFS($G9&gt;=20,5,$G9&gt;=15,4,$G9&gt;=10,3,$G9&gt;=5,2,TRUE,1)</f>
        <v>3</v>
      </c>
      <c r="K9" cm="1">
        <f t="array" ref="K9">_xlfn.IFS($H9&gt;=200000,5,$H9&gt;=100000,4,$H9&gt;=50000,3,$H9&gt;=20000,2,TRUE,1)</f>
        <v>4</v>
      </c>
      <c r="L9" t="str">
        <f t="shared" si="3"/>
        <v>534</v>
      </c>
      <c r="M9" t="str" cm="1">
        <f t="array" ref="M9">_xlfn.IFS(AND(I9&gt;=4,K9&gt;=4,J9&gt;=4),"Champions",AND(I9&gt;=3,K9&gt;=4,J9&gt;=3),"Loyal Customers",AND(I9&gt;=4,J9&gt;=3,K9&gt;=3),"Potential Loyalists",AND(I9&gt;=5,J9&lt;=2),"New Customers",AND(I9&gt;=3,J9&gt;=3,K9&gt;=3),"Promising",AND(I9&lt;=2,J9&gt;=3,K9&gt;=3),"Need Attention",AND(I9&gt;=3,J9&lt;=2,K9&gt;=2),"About to Sleep",AND(I9&lt;=2,J9&gt;=2,K9&gt;=2),"At Risk",AND(I9&lt;=1,K9&gt;=4),"Cant Lose Them",AND(I9&lt;=2,J9&lt;=2),"Hibernating",TRUE,"Lost")</f>
        <v>Loyal Customers</v>
      </c>
    </row>
    <row r="10" spans="2:13" x14ac:dyDescent="0.25">
      <c r="B10" s="2">
        <v>10006</v>
      </c>
      <c r="C10" s="3">
        <v>45270</v>
      </c>
      <c r="D10" s="59">
        <v>11</v>
      </c>
      <c r="E10" s="59">
        <v>63405.21</v>
      </c>
      <c r="F10" s="6">
        <f t="shared" si="0"/>
        <v>21</v>
      </c>
      <c r="G10">
        <f t="shared" si="1"/>
        <v>11</v>
      </c>
      <c r="H10">
        <f t="shared" si="2"/>
        <v>63405.21</v>
      </c>
      <c r="I10" cm="1">
        <f t="array" ref="I10">_xlfn.IFS($F10&lt;=30,5,$F10&lt;=60,4,$F10&lt;=120,3,$F10&lt;=180,2,TRUE,1)</f>
        <v>5</v>
      </c>
      <c r="J10" cm="1">
        <f t="array" ref="J10">_xlfn.IFS($G10&gt;=20,5,$G10&gt;=15,4,$G10&gt;=10,3,$G10&gt;=5,2,TRUE,1)</f>
        <v>3</v>
      </c>
      <c r="K10" cm="1">
        <f t="array" ref="K10">_xlfn.IFS($H10&gt;=200000,5,$H10&gt;=100000,4,$H10&gt;=50000,3,$H10&gt;=20000,2,TRUE,1)</f>
        <v>3</v>
      </c>
      <c r="L10" t="str">
        <f t="shared" si="3"/>
        <v>533</v>
      </c>
      <c r="M10" t="str" cm="1">
        <f t="array" ref="M10">_xlfn.IFS(AND(I10&gt;=4,K10&gt;=4,J10&gt;=4),"Champions",AND(I10&gt;=3,K10&gt;=4,J10&gt;=3),"Loyal Customers",AND(I10&gt;=4,J10&gt;=3,K10&gt;=3),"Potential Loyalists",AND(I10&gt;=5,J10&lt;=2),"New Customers",AND(I10&gt;=3,J10&gt;=3,K10&gt;=3),"Promising",AND(I10&lt;=2,J10&gt;=3,K10&gt;=3),"Need Attention",AND(I10&gt;=3,J10&lt;=2,K10&gt;=2),"About to Sleep",AND(I10&lt;=2,J10&gt;=2,K10&gt;=2),"At Risk",AND(I10&lt;=1,K10&gt;=4),"Cant Lose Them",AND(I10&lt;=2,J10&lt;=2),"Hibernating",TRUE,"Lost")</f>
        <v>Potential Loyalists</v>
      </c>
    </row>
    <row r="11" spans="2:13" x14ac:dyDescent="0.25">
      <c r="B11" s="2">
        <v>10007</v>
      </c>
      <c r="C11" s="3">
        <v>45250</v>
      </c>
      <c r="D11" s="59">
        <v>17</v>
      </c>
      <c r="E11" s="59">
        <v>163814.41</v>
      </c>
      <c r="F11" s="6">
        <f t="shared" si="0"/>
        <v>41</v>
      </c>
      <c r="G11">
        <f t="shared" si="1"/>
        <v>17</v>
      </c>
      <c r="H11">
        <f t="shared" si="2"/>
        <v>163814.41</v>
      </c>
      <c r="I11" cm="1">
        <f t="array" ref="I11">_xlfn.IFS($F11&lt;=30,5,$F11&lt;=60,4,$F11&lt;=120,3,$F11&lt;=180,2,TRUE,1)</f>
        <v>4</v>
      </c>
      <c r="J11" cm="1">
        <f t="array" ref="J11">_xlfn.IFS($G11&gt;=20,5,$G11&gt;=15,4,$G11&gt;=10,3,$G11&gt;=5,2,TRUE,1)</f>
        <v>4</v>
      </c>
      <c r="K11" cm="1">
        <f t="array" ref="K11">_xlfn.IFS($H11&gt;=200000,5,$H11&gt;=100000,4,$H11&gt;=50000,3,$H11&gt;=20000,2,TRUE,1)</f>
        <v>4</v>
      </c>
      <c r="L11" t="str">
        <f t="shared" si="3"/>
        <v>444</v>
      </c>
      <c r="M11" t="str" cm="1">
        <f t="array" ref="M11">_xlfn.IFS(AND(I11&gt;=4,K11&gt;=4,J11&gt;=4),"Champions",AND(I11&gt;=3,K11&gt;=4,J11&gt;=3),"Loyal Customers",AND(I11&gt;=4,J11&gt;=3,K11&gt;=3),"Potential Loyalists",AND(I11&gt;=5,J11&lt;=2),"New Customers",AND(I11&gt;=3,J11&gt;=3,K11&gt;=3),"Promising",AND(I11&lt;=2,J11&gt;=3,K11&gt;=3),"Need Attention",AND(I11&gt;=3,J11&lt;=2,K11&gt;=2),"About to Sleep",AND(I11&lt;=2,J11&gt;=2,K11&gt;=2),"At Risk",AND(I11&lt;=1,K11&gt;=4),"Cant Lose Them",AND(I11&lt;=2,J11&lt;=2),"Hibernating",TRUE,"Lost")</f>
        <v>Champions</v>
      </c>
    </row>
    <row r="12" spans="2:13" x14ac:dyDescent="0.25">
      <c r="B12" s="2">
        <v>10008</v>
      </c>
      <c r="C12" s="3">
        <v>45266</v>
      </c>
      <c r="D12" s="59">
        <v>21</v>
      </c>
      <c r="E12" s="59">
        <v>195318.09</v>
      </c>
      <c r="F12" s="6">
        <f t="shared" si="0"/>
        <v>25</v>
      </c>
      <c r="G12">
        <f t="shared" si="1"/>
        <v>21</v>
      </c>
      <c r="H12">
        <f t="shared" si="2"/>
        <v>195318.09</v>
      </c>
      <c r="I12" cm="1">
        <f t="array" ref="I12">_xlfn.IFS($F12&lt;=30,5,$F12&lt;=60,4,$F12&lt;=120,3,$F12&lt;=180,2,TRUE,1)</f>
        <v>5</v>
      </c>
      <c r="J12" cm="1">
        <f t="array" ref="J12">_xlfn.IFS($G12&gt;=20,5,$G12&gt;=15,4,$G12&gt;=10,3,$G12&gt;=5,2,TRUE,1)</f>
        <v>5</v>
      </c>
      <c r="K12" cm="1">
        <f t="array" ref="K12">_xlfn.IFS($H12&gt;=200000,5,$H12&gt;=100000,4,$H12&gt;=50000,3,$H12&gt;=20000,2,TRUE,1)</f>
        <v>4</v>
      </c>
      <c r="L12" t="str">
        <f t="shared" si="3"/>
        <v>554</v>
      </c>
      <c r="M12" t="str" cm="1">
        <f t="array" ref="M12">_xlfn.IFS(AND(I12&gt;=4,K12&gt;=4,J12&gt;=4),"Champions",AND(I12&gt;=3,K12&gt;=4,J12&gt;=3),"Loyal Customers",AND(I12&gt;=4,J12&gt;=3,K12&gt;=3),"Potential Loyalists",AND(I12&gt;=5,J12&lt;=2),"New Customers",AND(I12&gt;=3,J12&gt;=3,K12&gt;=3),"Promising",AND(I12&lt;=2,J12&gt;=3,K12&gt;=3),"Need Attention",AND(I12&gt;=3,J12&lt;=2,K12&gt;=2),"About to Sleep",AND(I12&lt;=2,J12&gt;=2,K12&gt;=2),"At Risk",AND(I12&lt;=1,K12&gt;=4),"Cant Lose Them",AND(I12&lt;=2,J12&lt;=2),"Hibernating",TRUE,"Lost")</f>
        <v>Champions</v>
      </c>
    </row>
    <row r="13" spans="2:13" x14ac:dyDescent="0.25">
      <c r="B13" s="2">
        <v>10009</v>
      </c>
      <c r="C13" s="3">
        <v>45267</v>
      </c>
      <c r="D13" s="59">
        <v>14</v>
      </c>
      <c r="E13" s="59">
        <v>160288.57999999999</v>
      </c>
      <c r="F13" s="6">
        <f t="shared" si="0"/>
        <v>24</v>
      </c>
      <c r="G13">
        <f t="shared" si="1"/>
        <v>14</v>
      </c>
      <c r="H13">
        <f t="shared" si="2"/>
        <v>160288.57999999999</v>
      </c>
      <c r="I13" cm="1">
        <f t="array" ref="I13">_xlfn.IFS($F13&lt;=30,5,$F13&lt;=60,4,$F13&lt;=120,3,$F13&lt;=180,2,TRUE,1)</f>
        <v>5</v>
      </c>
      <c r="J13" cm="1">
        <f t="array" ref="J13">_xlfn.IFS($G13&gt;=20,5,$G13&gt;=15,4,$G13&gt;=10,3,$G13&gt;=5,2,TRUE,1)</f>
        <v>3</v>
      </c>
      <c r="K13" cm="1">
        <f t="array" ref="K13">_xlfn.IFS($H13&gt;=200000,5,$H13&gt;=100000,4,$H13&gt;=50000,3,$H13&gt;=20000,2,TRUE,1)</f>
        <v>4</v>
      </c>
      <c r="L13" t="str">
        <f t="shared" si="3"/>
        <v>534</v>
      </c>
      <c r="M13" t="str" cm="1">
        <f t="array" ref="M13">_xlfn.IFS(AND(I13&gt;=4,K13&gt;=4,J13&gt;=4),"Champions",AND(I13&gt;=3,K13&gt;=4,J13&gt;=3),"Loyal Customers",AND(I13&gt;=4,J13&gt;=3,K13&gt;=3),"Potential Loyalists",AND(I13&gt;=5,J13&lt;=2),"New Customers",AND(I13&gt;=3,J13&gt;=3,K13&gt;=3),"Promising",AND(I13&lt;=2,J13&gt;=3,K13&gt;=3),"Need Attention",AND(I13&gt;=3,J13&lt;=2,K13&gt;=2),"About to Sleep",AND(I13&lt;=2,J13&gt;=2,K13&gt;=2),"At Risk",AND(I13&lt;=1,K13&gt;=4),"Cant Lose Them",AND(I13&lt;=2,J13&lt;=2),"Hibernating",TRUE,"Lost")</f>
        <v>Loyal Customers</v>
      </c>
    </row>
    <row r="14" spans="2:13" x14ac:dyDescent="0.25">
      <c r="B14" s="2">
        <v>10010</v>
      </c>
      <c r="C14" s="3">
        <v>45282</v>
      </c>
      <c r="D14" s="59">
        <v>16</v>
      </c>
      <c r="E14" s="59">
        <v>122451.68</v>
      </c>
      <c r="F14" s="6">
        <f t="shared" si="0"/>
        <v>9</v>
      </c>
      <c r="G14">
        <f t="shared" si="1"/>
        <v>16</v>
      </c>
      <c r="H14">
        <f t="shared" si="2"/>
        <v>122451.68</v>
      </c>
      <c r="I14" cm="1">
        <f t="array" ref="I14">_xlfn.IFS($F14&lt;=30,5,$F14&lt;=60,4,$F14&lt;=120,3,$F14&lt;=180,2,TRUE,1)</f>
        <v>5</v>
      </c>
      <c r="J14" cm="1">
        <f t="array" ref="J14">_xlfn.IFS($G14&gt;=20,5,$G14&gt;=15,4,$G14&gt;=10,3,$G14&gt;=5,2,TRUE,1)</f>
        <v>4</v>
      </c>
      <c r="K14" cm="1">
        <f t="array" ref="K14">_xlfn.IFS($H14&gt;=200000,5,$H14&gt;=100000,4,$H14&gt;=50000,3,$H14&gt;=20000,2,TRUE,1)</f>
        <v>4</v>
      </c>
      <c r="L14" t="str">
        <f t="shared" si="3"/>
        <v>544</v>
      </c>
      <c r="M14" t="str" cm="1">
        <f t="array" ref="M14">_xlfn.IFS(AND(I14&gt;=4,K14&gt;=4,J14&gt;=4),"Champions",AND(I14&gt;=3,K14&gt;=4,J14&gt;=3),"Loyal Customers",AND(I14&gt;=4,J14&gt;=3,K14&gt;=3),"Potential Loyalists",AND(I14&gt;=5,J14&lt;=2),"New Customers",AND(I14&gt;=3,J14&gt;=3,K14&gt;=3),"Promising",AND(I14&lt;=2,J14&gt;=3,K14&gt;=3),"Need Attention",AND(I14&gt;=3,J14&lt;=2,K14&gt;=2),"About to Sleep",AND(I14&lt;=2,J14&gt;=2,K14&gt;=2),"At Risk",AND(I14&lt;=1,K14&gt;=4),"Cant Lose Them",AND(I14&lt;=2,J14&lt;=2),"Hibernating",TRUE,"Lost")</f>
        <v>Champions</v>
      </c>
    </row>
    <row r="15" spans="2:13" x14ac:dyDescent="0.25">
      <c r="B15" s="2">
        <v>10011</v>
      </c>
      <c r="C15" s="3">
        <v>45250</v>
      </c>
      <c r="D15" s="59">
        <v>16</v>
      </c>
      <c r="E15" s="59">
        <v>213159.59</v>
      </c>
      <c r="F15" s="6">
        <f t="shared" si="0"/>
        <v>41</v>
      </c>
      <c r="G15">
        <f t="shared" si="1"/>
        <v>16</v>
      </c>
      <c r="H15">
        <f t="shared" si="2"/>
        <v>213159.59</v>
      </c>
      <c r="I15" cm="1">
        <f t="array" ref="I15">_xlfn.IFS($F15&lt;=30,5,$F15&lt;=60,4,$F15&lt;=120,3,$F15&lt;=180,2,TRUE,1)</f>
        <v>4</v>
      </c>
      <c r="J15" cm="1">
        <f t="array" ref="J15">_xlfn.IFS($G15&gt;=20,5,$G15&gt;=15,4,$G15&gt;=10,3,$G15&gt;=5,2,TRUE,1)</f>
        <v>4</v>
      </c>
      <c r="K15" cm="1">
        <f t="array" ref="K15">_xlfn.IFS($H15&gt;=200000,5,$H15&gt;=100000,4,$H15&gt;=50000,3,$H15&gt;=20000,2,TRUE,1)</f>
        <v>5</v>
      </c>
      <c r="L15" t="str">
        <f t="shared" si="3"/>
        <v>445</v>
      </c>
      <c r="M15" t="str" cm="1">
        <f t="array" ref="M15">_xlfn.IFS(AND(I15&gt;=4,K15&gt;=4,J15&gt;=4),"Champions",AND(I15&gt;=3,K15&gt;=4,J15&gt;=3),"Loyal Customers",AND(I15&gt;=4,J15&gt;=3,K15&gt;=3),"Potential Loyalists",AND(I15&gt;=5,J15&lt;=2),"New Customers",AND(I15&gt;=3,J15&gt;=3,K15&gt;=3),"Promising",AND(I15&lt;=2,J15&gt;=3,K15&gt;=3),"Need Attention",AND(I15&gt;=3,J15&lt;=2,K15&gt;=2),"About to Sleep",AND(I15&lt;=2,J15&gt;=2,K15&gt;=2),"At Risk",AND(I15&lt;=1,K15&gt;=4),"Cant Lose Them",AND(I15&lt;=2,J15&lt;=2),"Hibernating",TRUE,"Lost")</f>
        <v>Champions</v>
      </c>
    </row>
    <row r="16" spans="2:13" x14ac:dyDescent="0.25">
      <c r="B16" s="2">
        <v>10012</v>
      </c>
      <c r="C16" s="3">
        <v>45216</v>
      </c>
      <c r="D16" s="59">
        <v>12</v>
      </c>
      <c r="E16" s="59">
        <v>108307.88</v>
      </c>
      <c r="F16" s="6">
        <f t="shared" si="0"/>
        <v>75</v>
      </c>
      <c r="G16">
        <f t="shared" si="1"/>
        <v>12</v>
      </c>
      <c r="H16">
        <f t="shared" si="2"/>
        <v>108307.88</v>
      </c>
      <c r="I16" cm="1">
        <f t="array" ref="I16">_xlfn.IFS($F16&lt;=30,5,$F16&lt;=60,4,$F16&lt;=120,3,$F16&lt;=180,2,TRUE,1)</f>
        <v>3</v>
      </c>
      <c r="J16" cm="1">
        <f t="array" ref="J16">_xlfn.IFS($G16&gt;=20,5,$G16&gt;=15,4,$G16&gt;=10,3,$G16&gt;=5,2,TRUE,1)</f>
        <v>3</v>
      </c>
      <c r="K16" cm="1">
        <f t="array" ref="K16">_xlfn.IFS($H16&gt;=200000,5,$H16&gt;=100000,4,$H16&gt;=50000,3,$H16&gt;=20000,2,TRUE,1)</f>
        <v>4</v>
      </c>
      <c r="L16" t="str">
        <f t="shared" si="3"/>
        <v>334</v>
      </c>
      <c r="M16" t="str" cm="1">
        <f t="array" ref="M16">_xlfn.IFS(AND(I16&gt;=4,K16&gt;=4,J16&gt;=4),"Champions",AND(I16&gt;=3,K16&gt;=4,J16&gt;=3),"Loyal Customers",AND(I16&gt;=4,J16&gt;=3,K16&gt;=3),"Potential Loyalists",AND(I16&gt;=5,J16&lt;=2),"New Customers",AND(I16&gt;=3,J16&gt;=3,K16&gt;=3),"Promising",AND(I16&lt;=2,J16&gt;=3,K16&gt;=3),"Need Attention",AND(I16&gt;=3,J16&lt;=2,K16&gt;=2),"About to Sleep",AND(I16&lt;=2,J16&gt;=2,K16&gt;=2),"At Risk",AND(I16&lt;=1,K16&gt;=4),"Cant Lose Them",AND(I16&lt;=2,J16&lt;=2),"Hibernating",TRUE,"Lost")</f>
        <v>Loyal Customers</v>
      </c>
    </row>
    <row r="17" spans="2:13" x14ac:dyDescent="0.25">
      <c r="B17" s="2">
        <v>10013</v>
      </c>
      <c r="C17" s="3">
        <v>45265</v>
      </c>
      <c r="D17" s="59">
        <v>15</v>
      </c>
      <c r="E17" s="59">
        <v>180938.77</v>
      </c>
      <c r="F17" s="6">
        <f t="shared" si="0"/>
        <v>26</v>
      </c>
      <c r="G17">
        <f t="shared" si="1"/>
        <v>15</v>
      </c>
      <c r="H17">
        <f t="shared" si="2"/>
        <v>180938.77</v>
      </c>
      <c r="I17" cm="1">
        <f t="array" ref="I17">_xlfn.IFS($F17&lt;=30,5,$F17&lt;=60,4,$F17&lt;=120,3,$F17&lt;=180,2,TRUE,1)</f>
        <v>5</v>
      </c>
      <c r="J17" cm="1">
        <f t="array" ref="J17">_xlfn.IFS($G17&gt;=20,5,$G17&gt;=15,4,$G17&gt;=10,3,$G17&gt;=5,2,TRUE,1)</f>
        <v>4</v>
      </c>
      <c r="K17" cm="1">
        <f t="array" ref="K17">_xlfn.IFS($H17&gt;=200000,5,$H17&gt;=100000,4,$H17&gt;=50000,3,$H17&gt;=20000,2,TRUE,1)</f>
        <v>4</v>
      </c>
      <c r="L17" t="str">
        <f t="shared" si="3"/>
        <v>544</v>
      </c>
      <c r="M17" t="str" cm="1">
        <f t="array" ref="M17">_xlfn.IFS(AND(I17&gt;=4,K17&gt;=4,J17&gt;=4),"Champions",AND(I17&gt;=3,K17&gt;=4,J17&gt;=3),"Loyal Customers",AND(I17&gt;=4,J17&gt;=3,K17&gt;=3),"Potential Loyalists",AND(I17&gt;=5,J17&lt;=2),"New Customers",AND(I17&gt;=3,J17&gt;=3,K17&gt;=3),"Promising",AND(I17&lt;=2,J17&gt;=3,K17&gt;=3),"Need Attention",AND(I17&gt;=3,J17&lt;=2,K17&gt;=2),"About to Sleep",AND(I17&lt;=2,J17&gt;=2,K17&gt;=2),"At Risk",AND(I17&lt;=1,K17&gt;=4),"Cant Lose Them",AND(I17&lt;=2,J17&lt;=2),"Hibernating",TRUE,"Lost")</f>
        <v>Champions</v>
      </c>
    </row>
    <row r="18" spans="2:13" x14ac:dyDescent="0.25">
      <c r="B18" s="2">
        <v>10014</v>
      </c>
      <c r="C18" s="3">
        <v>45276</v>
      </c>
      <c r="D18" s="59">
        <v>8</v>
      </c>
      <c r="E18" s="59">
        <v>93589.04</v>
      </c>
      <c r="F18" s="6">
        <f t="shared" si="0"/>
        <v>15</v>
      </c>
      <c r="G18">
        <f t="shared" si="1"/>
        <v>8</v>
      </c>
      <c r="H18">
        <f t="shared" si="2"/>
        <v>93589.04</v>
      </c>
      <c r="I18" cm="1">
        <f t="array" ref="I18">_xlfn.IFS($F18&lt;=30,5,$F18&lt;=60,4,$F18&lt;=120,3,$F18&lt;=180,2,TRUE,1)</f>
        <v>5</v>
      </c>
      <c r="J18" cm="1">
        <f t="array" ref="J18">_xlfn.IFS($G18&gt;=20,5,$G18&gt;=15,4,$G18&gt;=10,3,$G18&gt;=5,2,TRUE,1)</f>
        <v>2</v>
      </c>
      <c r="K18" cm="1">
        <f t="array" ref="K18">_xlfn.IFS($H18&gt;=200000,5,$H18&gt;=100000,4,$H18&gt;=50000,3,$H18&gt;=20000,2,TRUE,1)</f>
        <v>3</v>
      </c>
      <c r="L18" t="str">
        <f t="shared" si="3"/>
        <v>523</v>
      </c>
      <c r="M18" t="str" cm="1">
        <f t="array" ref="M18">_xlfn.IFS(AND(I18&gt;=4,K18&gt;=4,J18&gt;=4),"Champions",AND(I18&gt;=3,K18&gt;=4,J18&gt;=3),"Loyal Customers",AND(I18&gt;=4,J18&gt;=3,K18&gt;=3),"Potential Loyalists",AND(I18&gt;=5,J18&lt;=2),"New Customers",AND(I18&gt;=3,J18&gt;=3,K18&gt;=3),"Promising",AND(I18&lt;=2,J18&gt;=3,K18&gt;=3),"Need Attention",AND(I18&gt;=3,J18&lt;=2,K18&gt;=2),"About to Sleep",AND(I18&lt;=2,J18&gt;=2,K18&gt;=2),"At Risk",AND(I18&lt;=1,K18&gt;=4),"Cant Lose Them",AND(I18&lt;=2,J18&lt;=2),"Hibernating",TRUE,"Lost")</f>
        <v>New Customers</v>
      </c>
    </row>
    <row r="19" spans="2:13" x14ac:dyDescent="0.25">
      <c r="B19" s="2">
        <v>10015</v>
      </c>
      <c r="C19" s="3">
        <v>45286</v>
      </c>
      <c r="D19" s="59">
        <v>15</v>
      </c>
      <c r="E19" s="59">
        <v>155772.5</v>
      </c>
      <c r="F19" s="6">
        <f t="shared" si="0"/>
        <v>5</v>
      </c>
      <c r="G19">
        <f t="shared" si="1"/>
        <v>15</v>
      </c>
      <c r="H19">
        <f t="shared" si="2"/>
        <v>155772.5</v>
      </c>
      <c r="I19" cm="1">
        <f t="array" ref="I19">_xlfn.IFS($F19&lt;=30,5,$F19&lt;=60,4,$F19&lt;=120,3,$F19&lt;=180,2,TRUE,1)</f>
        <v>5</v>
      </c>
      <c r="J19" cm="1">
        <f t="array" ref="J19">_xlfn.IFS($G19&gt;=20,5,$G19&gt;=15,4,$G19&gt;=10,3,$G19&gt;=5,2,TRUE,1)</f>
        <v>4</v>
      </c>
      <c r="K19" cm="1">
        <f t="array" ref="K19">_xlfn.IFS($H19&gt;=200000,5,$H19&gt;=100000,4,$H19&gt;=50000,3,$H19&gt;=20000,2,TRUE,1)</f>
        <v>4</v>
      </c>
      <c r="L19" t="str">
        <f t="shared" si="3"/>
        <v>544</v>
      </c>
      <c r="M19" t="str" cm="1">
        <f t="array" ref="M19">_xlfn.IFS(AND(I19&gt;=4,K19&gt;=4,J19&gt;=4),"Champions",AND(I19&gt;=3,K19&gt;=4,J19&gt;=3),"Loyal Customers",AND(I19&gt;=4,J19&gt;=3,K19&gt;=3),"Potential Loyalists",AND(I19&gt;=5,J19&lt;=2),"New Customers",AND(I19&gt;=3,J19&gt;=3,K19&gt;=3),"Promising",AND(I19&lt;=2,J19&gt;=3,K19&gt;=3),"Need Attention",AND(I19&gt;=3,J19&lt;=2,K19&gt;=2),"About to Sleep",AND(I19&lt;=2,J19&gt;=2,K19&gt;=2),"At Risk",AND(I19&lt;=1,K19&gt;=4),"Cant Lose Them",AND(I19&lt;=2,J19&lt;=2),"Hibernating",TRUE,"Lost")</f>
        <v>Champions</v>
      </c>
    </row>
    <row r="20" spans="2:13" x14ac:dyDescent="0.25">
      <c r="B20" s="2">
        <v>10016</v>
      </c>
      <c r="C20" s="3">
        <v>45291</v>
      </c>
      <c r="D20" s="59">
        <v>24</v>
      </c>
      <c r="E20" s="59">
        <v>236596.12</v>
      </c>
      <c r="F20" s="6">
        <f t="shared" si="0"/>
        <v>0</v>
      </c>
      <c r="G20">
        <f t="shared" si="1"/>
        <v>24</v>
      </c>
      <c r="H20">
        <f t="shared" si="2"/>
        <v>236596.12</v>
      </c>
      <c r="I20" cm="1">
        <f t="array" ref="I20">_xlfn.IFS($F20&lt;=30,5,$F20&lt;=60,4,$F20&lt;=120,3,$F20&lt;=180,2,TRUE,1)</f>
        <v>5</v>
      </c>
      <c r="J20" cm="1">
        <f t="array" ref="J20">_xlfn.IFS($G20&gt;=20,5,$G20&gt;=15,4,$G20&gt;=10,3,$G20&gt;=5,2,TRUE,1)</f>
        <v>5</v>
      </c>
      <c r="K20" cm="1">
        <f t="array" ref="K20">_xlfn.IFS($H20&gt;=200000,5,$H20&gt;=100000,4,$H20&gt;=50000,3,$H20&gt;=20000,2,TRUE,1)</f>
        <v>5</v>
      </c>
      <c r="L20" t="str">
        <f t="shared" si="3"/>
        <v>555</v>
      </c>
      <c r="M20" t="str" cm="1">
        <f t="array" ref="M20">_xlfn.IFS(AND(I20&gt;=4,K20&gt;=4,J20&gt;=4),"Champions",AND(I20&gt;=3,K20&gt;=4,J20&gt;=3),"Loyal Customers",AND(I20&gt;=4,J20&gt;=3,K20&gt;=3),"Potential Loyalists",AND(I20&gt;=5,J20&lt;=2),"New Customers",AND(I20&gt;=3,J20&gt;=3,K20&gt;=3),"Promising",AND(I20&lt;=2,J20&gt;=3,K20&gt;=3),"Need Attention",AND(I20&gt;=3,J20&lt;=2,K20&gt;=2),"About to Sleep",AND(I20&lt;=2,J20&gt;=2,K20&gt;=2),"At Risk",AND(I20&lt;=1,K20&gt;=4),"Cant Lose Them",AND(I20&lt;=2,J20&lt;=2),"Hibernating",TRUE,"Lost")</f>
        <v>Champions</v>
      </c>
    </row>
    <row r="21" spans="2:13" x14ac:dyDescent="0.25">
      <c r="B21" s="2">
        <v>10017</v>
      </c>
      <c r="C21" s="3">
        <v>45250</v>
      </c>
      <c r="D21" s="59">
        <v>18</v>
      </c>
      <c r="E21" s="59">
        <v>214729.44</v>
      </c>
      <c r="F21" s="6">
        <f t="shared" si="0"/>
        <v>41</v>
      </c>
      <c r="G21">
        <f t="shared" si="1"/>
        <v>18</v>
      </c>
      <c r="H21">
        <f t="shared" si="2"/>
        <v>214729.44</v>
      </c>
      <c r="I21" cm="1">
        <f t="array" ref="I21">_xlfn.IFS($F21&lt;=30,5,$F21&lt;=60,4,$F21&lt;=120,3,$F21&lt;=180,2,TRUE,1)</f>
        <v>4</v>
      </c>
      <c r="J21" cm="1">
        <f t="array" ref="J21">_xlfn.IFS($G21&gt;=20,5,$G21&gt;=15,4,$G21&gt;=10,3,$G21&gt;=5,2,TRUE,1)</f>
        <v>4</v>
      </c>
      <c r="K21" cm="1">
        <f t="array" ref="K21">_xlfn.IFS($H21&gt;=200000,5,$H21&gt;=100000,4,$H21&gt;=50000,3,$H21&gt;=20000,2,TRUE,1)</f>
        <v>5</v>
      </c>
      <c r="L21" t="str">
        <f t="shared" si="3"/>
        <v>445</v>
      </c>
      <c r="M21" t="str" cm="1">
        <f t="array" ref="M21">_xlfn.IFS(AND(I21&gt;=4,K21&gt;=4,J21&gt;=4),"Champions",AND(I21&gt;=3,K21&gt;=4,J21&gt;=3),"Loyal Customers",AND(I21&gt;=4,J21&gt;=3,K21&gt;=3),"Potential Loyalists",AND(I21&gt;=5,J21&lt;=2),"New Customers",AND(I21&gt;=3,J21&gt;=3,K21&gt;=3),"Promising",AND(I21&lt;=2,J21&gt;=3,K21&gt;=3),"Need Attention",AND(I21&gt;=3,J21&lt;=2,K21&gt;=2),"About to Sleep",AND(I21&lt;=2,J21&gt;=2,K21&gt;=2),"At Risk",AND(I21&lt;=1,K21&gt;=4),"Cant Lose Them",AND(I21&lt;=2,J21&lt;=2),"Hibernating",TRUE,"Lost")</f>
        <v>Champions</v>
      </c>
    </row>
    <row r="22" spans="2:13" x14ac:dyDescent="0.25">
      <c r="B22" s="2">
        <v>10018</v>
      </c>
      <c r="C22" s="3">
        <v>45247</v>
      </c>
      <c r="D22" s="59">
        <v>15</v>
      </c>
      <c r="E22" s="59">
        <v>158801.15</v>
      </c>
      <c r="F22" s="6">
        <f t="shared" si="0"/>
        <v>44</v>
      </c>
      <c r="G22">
        <f t="shared" si="1"/>
        <v>15</v>
      </c>
      <c r="H22">
        <f t="shared" si="2"/>
        <v>158801.15</v>
      </c>
      <c r="I22" cm="1">
        <f t="array" ref="I22">_xlfn.IFS($F22&lt;=30,5,$F22&lt;=60,4,$F22&lt;=120,3,$F22&lt;=180,2,TRUE,1)</f>
        <v>4</v>
      </c>
      <c r="J22" cm="1">
        <f t="array" ref="J22">_xlfn.IFS($G22&gt;=20,5,$G22&gt;=15,4,$G22&gt;=10,3,$G22&gt;=5,2,TRUE,1)</f>
        <v>4</v>
      </c>
      <c r="K22" cm="1">
        <f t="array" ref="K22">_xlfn.IFS($H22&gt;=200000,5,$H22&gt;=100000,4,$H22&gt;=50000,3,$H22&gt;=20000,2,TRUE,1)</f>
        <v>4</v>
      </c>
      <c r="L22" t="str">
        <f t="shared" si="3"/>
        <v>444</v>
      </c>
      <c r="M22" t="str" cm="1">
        <f t="array" ref="M22">_xlfn.IFS(AND(I22&gt;=4,K22&gt;=4,J22&gt;=4),"Champions",AND(I22&gt;=3,K22&gt;=4,J22&gt;=3),"Loyal Customers",AND(I22&gt;=4,J22&gt;=3,K22&gt;=3),"Potential Loyalists",AND(I22&gt;=5,J22&lt;=2),"New Customers",AND(I22&gt;=3,J22&gt;=3,K22&gt;=3),"Promising",AND(I22&lt;=2,J22&gt;=3,K22&gt;=3),"Need Attention",AND(I22&gt;=3,J22&lt;=2,K22&gt;=2),"About to Sleep",AND(I22&lt;=2,J22&gt;=2,K22&gt;=2),"At Risk",AND(I22&lt;=1,K22&gt;=4),"Cant Lose Them",AND(I22&lt;=2,J22&lt;=2),"Hibernating",TRUE,"Lost")</f>
        <v>Champions</v>
      </c>
    </row>
    <row r="23" spans="2:13" x14ac:dyDescent="0.25">
      <c r="B23" s="2">
        <v>10019</v>
      </c>
      <c r="C23" s="3">
        <v>45284</v>
      </c>
      <c r="D23" s="59">
        <v>14</v>
      </c>
      <c r="E23" s="59">
        <v>151306.38</v>
      </c>
      <c r="F23" s="6">
        <f t="shared" si="0"/>
        <v>7</v>
      </c>
      <c r="G23">
        <f t="shared" si="1"/>
        <v>14</v>
      </c>
      <c r="H23">
        <f t="shared" si="2"/>
        <v>151306.38</v>
      </c>
      <c r="I23" cm="1">
        <f t="array" ref="I23">_xlfn.IFS($F23&lt;=30,5,$F23&lt;=60,4,$F23&lt;=120,3,$F23&lt;=180,2,TRUE,1)</f>
        <v>5</v>
      </c>
      <c r="J23" cm="1">
        <f t="array" ref="J23">_xlfn.IFS($G23&gt;=20,5,$G23&gt;=15,4,$G23&gt;=10,3,$G23&gt;=5,2,TRUE,1)</f>
        <v>3</v>
      </c>
      <c r="K23" cm="1">
        <f t="array" ref="K23">_xlfn.IFS($H23&gt;=200000,5,$H23&gt;=100000,4,$H23&gt;=50000,3,$H23&gt;=20000,2,TRUE,1)</f>
        <v>4</v>
      </c>
      <c r="L23" t="str">
        <f t="shared" si="3"/>
        <v>534</v>
      </c>
      <c r="M23" t="str" cm="1">
        <f t="array" ref="M23">_xlfn.IFS(AND(I23&gt;=4,K23&gt;=4,J23&gt;=4),"Champions",AND(I23&gt;=3,K23&gt;=4,J23&gt;=3),"Loyal Customers",AND(I23&gt;=4,J23&gt;=3,K23&gt;=3),"Potential Loyalists",AND(I23&gt;=5,J23&lt;=2),"New Customers",AND(I23&gt;=3,J23&gt;=3,K23&gt;=3),"Promising",AND(I23&lt;=2,J23&gt;=3,K23&gt;=3),"Need Attention",AND(I23&gt;=3,J23&lt;=2,K23&gt;=2),"About to Sleep",AND(I23&lt;=2,J23&gt;=2,K23&gt;=2),"At Risk",AND(I23&lt;=1,K23&gt;=4),"Cant Lose Them",AND(I23&lt;=2,J23&lt;=2),"Hibernating",TRUE,"Lost")</f>
        <v>Loyal Customers</v>
      </c>
    </row>
    <row r="24" spans="2:13" x14ac:dyDescent="0.25">
      <c r="B24" s="2">
        <v>10020</v>
      </c>
      <c r="C24" s="3">
        <v>45218</v>
      </c>
      <c r="D24" s="59">
        <v>13</v>
      </c>
      <c r="E24" s="59">
        <v>131479.51999999999</v>
      </c>
      <c r="F24" s="6">
        <f t="shared" si="0"/>
        <v>73</v>
      </c>
      <c r="G24">
        <f t="shared" si="1"/>
        <v>13</v>
      </c>
      <c r="H24">
        <f t="shared" si="2"/>
        <v>131479.51999999999</v>
      </c>
      <c r="I24" cm="1">
        <f t="array" ref="I24">_xlfn.IFS($F24&lt;=30,5,$F24&lt;=60,4,$F24&lt;=120,3,$F24&lt;=180,2,TRUE,1)</f>
        <v>3</v>
      </c>
      <c r="J24" cm="1">
        <f t="array" ref="J24">_xlfn.IFS($G24&gt;=20,5,$G24&gt;=15,4,$G24&gt;=10,3,$G24&gt;=5,2,TRUE,1)</f>
        <v>3</v>
      </c>
      <c r="K24" cm="1">
        <f t="array" ref="K24">_xlfn.IFS($H24&gt;=200000,5,$H24&gt;=100000,4,$H24&gt;=50000,3,$H24&gt;=20000,2,TRUE,1)</f>
        <v>4</v>
      </c>
      <c r="L24" t="str">
        <f t="shared" si="3"/>
        <v>334</v>
      </c>
      <c r="M24" t="str" cm="1">
        <f t="array" ref="M24">_xlfn.IFS(AND(I24&gt;=4,K24&gt;=4,J24&gt;=4),"Champions",AND(I24&gt;=3,K24&gt;=4,J24&gt;=3),"Loyal Customers",AND(I24&gt;=4,J24&gt;=3,K24&gt;=3),"Potential Loyalists",AND(I24&gt;=5,J24&lt;=2),"New Customers",AND(I24&gt;=3,J24&gt;=3,K24&gt;=3),"Promising",AND(I24&lt;=2,J24&gt;=3,K24&gt;=3),"Need Attention",AND(I24&gt;=3,J24&lt;=2,K24&gt;=2),"About to Sleep",AND(I24&lt;=2,J24&gt;=2,K24&gt;=2),"At Risk",AND(I24&lt;=1,K24&gt;=4),"Cant Lose Them",AND(I24&lt;=2,J24&lt;=2),"Hibernating",TRUE,"Lost")</f>
        <v>Loyal Customers</v>
      </c>
    </row>
    <row r="25" spans="2:13" x14ac:dyDescent="0.25">
      <c r="B25" s="2">
        <v>10021</v>
      </c>
      <c r="C25" s="3">
        <v>45288</v>
      </c>
      <c r="D25" s="59">
        <v>11</v>
      </c>
      <c r="E25" s="59">
        <v>83175.37</v>
      </c>
      <c r="F25" s="6">
        <f t="shared" si="0"/>
        <v>3</v>
      </c>
      <c r="G25">
        <f t="shared" si="1"/>
        <v>11</v>
      </c>
      <c r="H25">
        <f t="shared" si="2"/>
        <v>83175.37</v>
      </c>
      <c r="I25" cm="1">
        <f t="array" ref="I25">_xlfn.IFS($F25&lt;=30,5,$F25&lt;=60,4,$F25&lt;=120,3,$F25&lt;=180,2,TRUE,1)</f>
        <v>5</v>
      </c>
      <c r="J25" cm="1">
        <f t="array" ref="J25">_xlfn.IFS($G25&gt;=20,5,$G25&gt;=15,4,$G25&gt;=10,3,$G25&gt;=5,2,TRUE,1)</f>
        <v>3</v>
      </c>
      <c r="K25" cm="1">
        <f t="array" ref="K25">_xlfn.IFS($H25&gt;=200000,5,$H25&gt;=100000,4,$H25&gt;=50000,3,$H25&gt;=20000,2,TRUE,1)</f>
        <v>3</v>
      </c>
      <c r="L25" t="str">
        <f t="shared" si="3"/>
        <v>533</v>
      </c>
      <c r="M25" t="str" cm="1">
        <f t="array" ref="M25">_xlfn.IFS(AND(I25&gt;=4,K25&gt;=4,J25&gt;=4),"Champions",AND(I25&gt;=3,K25&gt;=4,J25&gt;=3),"Loyal Customers",AND(I25&gt;=4,J25&gt;=3,K25&gt;=3),"Potential Loyalists",AND(I25&gt;=5,J25&lt;=2),"New Customers",AND(I25&gt;=3,J25&gt;=3,K25&gt;=3),"Promising",AND(I25&lt;=2,J25&gt;=3,K25&gt;=3),"Need Attention",AND(I25&gt;=3,J25&lt;=2,K25&gt;=2),"About to Sleep",AND(I25&lt;=2,J25&gt;=2,K25&gt;=2),"At Risk",AND(I25&lt;=1,K25&gt;=4),"Cant Lose Them",AND(I25&lt;=2,J25&lt;=2),"Hibernating",TRUE,"Lost")</f>
        <v>Potential Loyalists</v>
      </c>
    </row>
    <row r="26" spans="2:13" x14ac:dyDescent="0.25">
      <c r="B26" s="2">
        <v>10022</v>
      </c>
      <c r="C26" s="3">
        <v>45281</v>
      </c>
      <c r="D26" s="59">
        <v>13</v>
      </c>
      <c r="E26" s="59">
        <v>185191.55</v>
      </c>
      <c r="F26" s="6">
        <f t="shared" si="0"/>
        <v>10</v>
      </c>
      <c r="G26">
        <f t="shared" si="1"/>
        <v>13</v>
      </c>
      <c r="H26">
        <f t="shared" si="2"/>
        <v>185191.55</v>
      </c>
      <c r="I26" cm="1">
        <f t="array" ref="I26">_xlfn.IFS($F26&lt;=30,5,$F26&lt;=60,4,$F26&lt;=120,3,$F26&lt;=180,2,TRUE,1)</f>
        <v>5</v>
      </c>
      <c r="J26" cm="1">
        <f t="array" ref="J26">_xlfn.IFS($G26&gt;=20,5,$G26&gt;=15,4,$G26&gt;=10,3,$G26&gt;=5,2,TRUE,1)</f>
        <v>3</v>
      </c>
      <c r="K26" cm="1">
        <f t="array" ref="K26">_xlfn.IFS($H26&gt;=200000,5,$H26&gt;=100000,4,$H26&gt;=50000,3,$H26&gt;=20000,2,TRUE,1)</f>
        <v>4</v>
      </c>
      <c r="L26" t="str">
        <f t="shared" si="3"/>
        <v>534</v>
      </c>
      <c r="M26" t="str" cm="1">
        <f t="array" ref="M26">_xlfn.IFS(AND(I26&gt;=4,K26&gt;=4,J26&gt;=4),"Champions",AND(I26&gt;=3,K26&gt;=4,J26&gt;=3),"Loyal Customers",AND(I26&gt;=4,J26&gt;=3,K26&gt;=3),"Potential Loyalists",AND(I26&gt;=5,J26&lt;=2),"New Customers",AND(I26&gt;=3,J26&gt;=3,K26&gt;=3),"Promising",AND(I26&lt;=2,J26&gt;=3,K26&gt;=3),"Need Attention",AND(I26&gt;=3,J26&lt;=2,K26&gt;=2),"About to Sleep",AND(I26&lt;=2,J26&gt;=2,K26&gt;=2),"At Risk",AND(I26&lt;=1,K26&gt;=4),"Cant Lose Them",AND(I26&lt;=2,J26&lt;=2),"Hibernating",TRUE,"Lost")</f>
        <v>Loyal Customers</v>
      </c>
    </row>
    <row r="27" spans="2:13" x14ac:dyDescent="0.25">
      <c r="B27" s="2">
        <v>10023</v>
      </c>
      <c r="C27" s="3">
        <v>45283</v>
      </c>
      <c r="D27" s="59">
        <v>13</v>
      </c>
      <c r="E27" s="59">
        <v>90999.77</v>
      </c>
      <c r="F27" s="6">
        <f t="shared" si="0"/>
        <v>8</v>
      </c>
      <c r="G27">
        <f t="shared" si="1"/>
        <v>13</v>
      </c>
      <c r="H27">
        <f t="shared" si="2"/>
        <v>90999.77</v>
      </c>
      <c r="I27" cm="1">
        <f t="array" ref="I27">_xlfn.IFS($F27&lt;=30,5,$F27&lt;=60,4,$F27&lt;=120,3,$F27&lt;=180,2,TRUE,1)</f>
        <v>5</v>
      </c>
      <c r="J27" cm="1">
        <f t="array" ref="J27">_xlfn.IFS($G27&gt;=20,5,$G27&gt;=15,4,$G27&gt;=10,3,$G27&gt;=5,2,TRUE,1)</f>
        <v>3</v>
      </c>
      <c r="K27" cm="1">
        <f t="array" ref="K27">_xlfn.IFS($H27&gt;=200000,5,$H27&gt;=100000,4,$H27&gt;=50000,3,$H27&gt;=20000,2,TRUE,1)</f>
        <v>3</v>
      </c>
      <c r="L27" t="str">
        <f t="shared" si="3"/>
        <v>533</v>
      </c>
      <c r="M27" t="str" cm="1">
        <f t="array" ref="M27">_xlfn.IFS(AND(I27&gt;=4,K27&gt;=4,J27&gt;=4),"Champions",AND(I27&gt;=3,K27&gt;=4,J27&gt;=3),"Loyal Customers",AND(I27&gt;=4,J27&gt;=3,K27&gt;=3),"Potential Loyalists",AND(I27&gt;=5,J27&lt;=2),"New Customers",AND(I27&gt;=3,J27&gt;=3,K27&gt;=3),"Promising",AND(I27&lt;=2,J27&gt;=3,K27&gt;=3),"Need Attention",AND(I27&gt;=3,J27&lt;=2,K27&gt;=2),"About to Sleep",AND(I27&lt;=2,J27&gt;=2,K27&gt;=2),"At Risk",AND(I27&lt;=1,K27&gt;=4),"Cant Lose Them",AND(I27&lt;=2,J27&lt;=2),"Hibernating",TRUE,"Lost")</f>
        <v>Potential Loyalists</v>
      </c>
    </row>
    <row r="28" spans="2:13" x14ac:dyDescent="0.25">
      <c r="B28" s="2">
        <v>10024</v>
      </c>
      <c r="C28" s="3">
        <v>45283</v>
      </c>
      <c r="D28" s="59">
        <v>13</v>
      </c>
      <c r="E28" s="59">
        <v>167759.20000000001</v>
      </c>
      <c r="F28" s="6">
        <f t="shared" si="0"/>
        <v>8</v>
      </c>
      <c r="G28">
        <f t="shared" si="1"/>
        <v>13</v>
      </c>
      <c r="H28">
        <f t="shared" si="2"/>
        <v>167759.20000000001</v>
      </c>
      <c r="I28" cm="1">
        <f t="array" ref="I28">_xlfn.IFS($F28&lt;=30,5,$F28&lt;=60,4,$F28&lt;=120,3,$F28&lt;=180,2,TRUE,1)</f>
        <v>5</v>
      </c>
      <c r="J28" cm="1">
        <f t="array" ref="J28">_xlfn.IFS($G28&gt;=20,5,$G28&gt;=15,4,$G28&gt;=10,3,$G28&gt;=5,2,TRUE,1)</f>
        <v>3</v>
      </c>
      <c r="K28" cm="1">
        <f t="array" ref="K28">_xlfn.IFS($H28&gt;=200000,5,$H28&gt;=100000,4,$H28&gt;=50000,3,$H28&gt;=20000,2,TRUE,1)</f>
        <v>4</v>
      </c>
      <c r="L28" t="str">
        <f t="shared" si="3"/>
        <v>534</v>
      </c>
      <c r="M28" t="str" cm="1">
        <f t="array" ref="M28">_xlfn.IFS(AND(I28&gt;=4,K28&gt;=4,J28&gt;=4),"Champions",AND(I28&gt;=3,K28&gt;=4,J28&gt;=3),"Loyal Customers",AND(I28&gt;=4,J28&gt;=3,K28&gt;=3),"Potential Loyalists",AND(I28&gt;=5,J28&lt;=2),"New Customers",AND(I28&gt;=3,J28&gt;=3,K28&gt;=3),"Promising",AND(I28&lt;=2,J28&gt;=3,K28&gt;=3),"Need Attention",AND(I28&gt;=3,J28&lt;=2,K28&gt;=2),"About to Sleep",AND(I28&lt;=2,J28&gt;=2,K28&gt;=2),"At Risk",AND(I28&lt;=1,K28&gt;=4),"Cant Lose Them",AND(I28&lt;=2,J28&lt;=2),"Hibernating",TRUE,"Lost")</f>
        <v>Loyal Customers</v>
      </c>
    </row>
    <row r="29" spans="2:13" x14ac:dyDescent="0.25">
      <c r="B29" s="2">
        <v>10025</v>
      </c>
      <c r="C29" s="3">
        <v>45278</v>
      </c>
      <c r="D29" s="59">
        <v>21</v>
      </c>
      <c r="E29" s="59">
        <v>201762.21</v>
      </c>
      <c r="F29" s="6">
        <f t="shared" si="0"/>
        <v>13</v>
      </c>
      <c r="G29">
        <f t="shared" si="1"/>
        <v>21</v>
      </c>
      <c r="H29">
        <f t="shared" si="2"/>
        <v>201762.21</v>
      </c>
      <c r="I29" cm="1">
        <f t="array" ref="I29">_xlfn.IFS($F29&lt;=30,5,$F29&lt;=60,4,$F29&lt;=120,3,$F29&lt;=180,2,TRUE,1)</f>
        <v>5</v>
      </c>
      <c r="J29" cm="1">
        <f t="array" ref="J29">_xlfn.IFS($G29&gt;=20,5,$G29&gt;=15,4,$G29&gt;=10,3,$G29&gt;=5,2,TRUE,1)</f>
        <v>5</v>
      </c>
      <c r="K29" cm="1">
        <f t="array" ref="K29">_xlfn.IFS($H29&gt;=200000,5,$H29&gt;=100000,4,$H29&gt;=50000,3,$H29&gt;=20000,2,TRUE,1)</f>
        <v>5</v>
      </c>
      <c r="L29" t="str">
        <f t="shared" si="3"/>
        <v>555</v>
      </c>
      <c r="M29" t="str" cm="1">
        <f t="array" ref="M29">_xlfn.IFS(AND(I29&gt;=4,K29&gt;=4,J29&gt;=4),"Champions",AND(I29&gt;=3,K29&gt;=4,J29&gt;=3),"Loyal Customers",AND(I29&gt;=4,J29&gt;=3,K29&gt;=3),"Potential Loyalists",AND(I29&gt;=5,J29&lt;=2),"New Customers",AND(I29&gt;=3,J29&gt;=3,K29&gt;=3),"Promising",AND(I29&lt;=2,J29&gt;=3,K29&gt;=3),"Need Attention",AND(I29&gt;=3,J29&lt;=2,K29&gt;=2),"About to Sleep",AND(I29&lt;=2,J29&gt;=2,K29&gt;=2),"At Risk",AND(I29&lt;=1,K29&gt;=4),"Cant Lose Them",AND(I29&lt;=2,J29&lt;=2),"Hibernating",TRUE,"Lost")</f>
        <v>Champions</v>
      </c>
    </row>
    <row r="30" spans="2:13" x14ac:dyDescent="0.25">
      <c r="B30" s="2">
        <v>10026</v>
      </c>
      <c r="C30" s="3">
        <v>45276</v>
      </c>
      <c r="D30" s="59">
        <v>11</v>
      </c>
      <c r="E30" s="59">
        <v>123232.48</v>
      </c>
      <c r="F30" s="6">
        <f t="shared" si="0"/>
        <v>15</v>
      </c>
      <c r="G30">
        <f t="shared" si="1"/>
        <v>11</v>
      </c>
      <c r="H30">
        <f t="shared" si="2"/>
        <v>123232.48</v>
      </c>
      <c r="I30" cm="1">
        <f t="array" ref="I30">_xlfn.IFS($F30&lt;=30,5,$F30&lt;=60,4,$F30&lt;=120,3,$F30&lt;=180,2,TRUE,1)</f>
        <v>5</v>
      </c>
      <c r="J30" cm="1">
        <f t="array" ref="J30">_xlfn.IFS($G30&gt;=20,5,$G30&gt;=15,4,$G30&gt;=10,3,$G30&gt;=5,2,TRUE,1)</f>
        <v>3</v>
      </c>
      <c r="K30" cm="1">
        <f t="array" ref="K30">_xlfn.IFS($H30&gt;=200000,5,$H30&gt;=100000,4,$H30&gt;=50000,3,$H30&gt;=20000,2,TRUE,1)</f>
        <v>4</v>
      </c>
      <c r="L30" t="str">
        <f t="shared" si="3"/>
        <v>534</v>
      </c>
      <c r="M30" t="str" cm="1">
        <f t="array" ref="M30">_xlfn.IFS(AND(I30&gt;=4,K30&gt;=4,J30&gt;=4),"Champions",AND(I30&gt;=3,K30&gt;=4,J30&gt;=3),"Loyal Customers",AND(I30&gt;=4,J30&gt;=3,K30&gt;=3),"Potential Loyalists",AND(I30&gt;=5,J30&lt;=2),"New Customers",AND(I30&gt;=3,J30&gt;=3,K30&gt;=3),"Promising",AND(I30&lt;=2,J30&gt;=3,K30&gt;=3),"Need Attention",AND(I30&gt;=3,J30&lt;=2,K30&gt;=2),"About to Sleep",AND(I30&lt;=2,J30&gt;=2,K30&gt;=2),"At Risk",AND(I30&lt;=1,K30&gt;=4),"Cant Lose Them",AND(I30&lt;=2,J30&lt;=2),"Hibernating",TRUE,"Lost")</f>
        <v>Loyal Customers</v>
      </c>
    </row>
    <row r="31" spans="2:13" x14ac:dyDescent="0.25">
      <c r="B31" s="2">
        <v>10027</v>
      </c>
      <c r="C31" s="3">
        <v>45282</v>
      </c>
      <c r="D31" s="59">
        <v>23</v>
      </c>
      <c r="E31" s="59">
        <v>191855.47</v>
      </c>
      <c r="F31" s="6">
        <f t="shared" si="0"/>
        <v>9</v>
      </c>
      <c r="G31">
        <f t="shared" si="1"/>
        <v>23</v>
      </c>
      <c r="H31">
        <f t="shared" si="2"/>
        <v>191855.47</v>
      </c>
      <c r="I31" cm="1">
        <f t="array" ref="I31">_xlfn.IFS($F31&lt;=30,5,$F31&lt;=60,4,$F31&lt;=120,3,$F31&lt;=180,2,TRUE,1)</f>
        <v>5</v>
      </c>
      <c r="J31" cm="1">
        <f t="array" ref="J31">_xlfn.IFS($G31&gt;=20,5,$G31&gt;=15,4,$G31&gt;=10,3,$G31&gt;=5,2,TRUE,1)</f>
        <v>5</v>
      </c>
      <c r="K31" cm="1">
        <f t="array" ref="K31">_xlfn.IFS($H31&gt;=200000,5,$H31&gt;=100000,4,$H31&gt;=50000,3,$H31&gt;=20000,2,TRUE,1)</f>
        <v>4</v>
      </c>
      <c r="L31" t="str">
        <f t="shared" si="3"/>
        <v>554</v>
      </c>
      <c r="M31" t="str" cm="1">
        <f t="array" ref="M31">_xlfn.IFS(AND(I31&gt;=4,K31&gt;=4,J31&gt;=4),"Champions",AND(I31&gt;=3,K31&gt;=4,J31&gt;=3),"Loyal Customers",AND(I31&gt;=4,J31&gt;=3,K31&gt;=3),"Potential Loyalists",AND(I31&gt;=5,J31&lt;=2),"New Customers",AND(I31&gt;=3,J31&gt;=3,K31&gt;=3),"Promising",AND(I31&lt;=2,J31&gt;=3,K31&gt;=3),"Need Attention",AND(I31&gt;=3,J31&lt;=2,K31&gt;=2),"About to Sleep",AND(I31&lt;=2,J31&gt;=2,K31&gt;=2),"At Risk",AND(I31&lt;=1,K31&gt;=4),"Cant Lose Them",AND(I31&lt;=2,J31&lt;=2),"Hibernating",TRUE,"Lost")</f>
        <v>Champions</v>
      </c>
    </row>
    <row r="32" spans="2:13" x14ac:dyDescent="0.25">
      <c r="B32" s="2">
        <v>10028</v>
      </c>
      <c r="C32" s="3">
        <v>45286</v>
      </c>
      <c r="D32" s="59">
        <v>18</v>
      </c>
      <c r="E32" s="59">
        <v>197392.18</v>
      </c>
      <c r="F32" s="6">
        <f t="shared" si="0"/>
        <v>5</v>
      </c>
      <c r="G32">
        <f t="shared" si="1"/>
        <v>18</v>
      </c>
      <c r="H32">
        <f t="shared" si="2"/>
        <v>197392.18</v>
      </c>
      <c r="I32" cm="1">
        <f t="array" ref="I32">_xlfn.IFS($F32&lt;=30,5,$F32&lt;=60,4,$F32&lt;=120,3,$F32&lt;=180,2,TRUE,1)</f>
        <v>5</v>
      </c>
      <c r="J32" cm="1">
        <f t="array" ref="J32">_xlfn.IFS($G32&gt;=20,5,$G32&gt;=15,4,$G32&gt;=10,3,$G32&gt;=5,2,TRUE,1)</f>
        <v>4</v>
      </c>
      <c r="K32" cm="1">
        <f t="array" ref="K32">_xlfn.IFS($H32&gt;=200000,5,$H32&gt;=100000,4,$H32&gt;=50000,3,$H32&gt;=20000,2,TRUE,1)</f>
        <v>4</v>
      </c>
      <c r="L32" t="str">
        <f t="shared" si="3"/>
        <v>544</v>
      </c>
      <c r="M32" t="str" cm="1">
        <f t="array" ref="M32">_xlfn.IFS(AND(I32&gt;=4,K32&gt;=4,J32&gt;=4),"Champions",AND(I32&gt;=3,K32&gt;=4,J32&gt;=3),"Loyal Customers",AND(I32&gt;=4,J32&gt;=3,K32&gt;=3),"Potential Loyalists",AND(I32&gt;=5,J32&lt;=2),"New Customers",AND(I32&gt;=3,J32&gt;=3,K32&gt;=3),"Promising",AND(I32&lt;=2,J32&gt;=3,K32&gt;=3),"Need Attention",AND(I32&gt;=3,J32&lt;=2,K32&gt;=2),"About to Sleep",AND(I32&lt;=2,J32&gt;=2,K32&gt;=2),"At Risk",AND(I32&lt;=1,K32&gt;=4),"Cant Lose Them",AND(I32&lt;=2,J32&lt;=2),"Hibernating",TRUE,"Lost")</f>
        <v>Champions</v>
      </c>
    </row>
    <row r="33" spans="2:13" x14ac:dyDescent="0.25">
      <c r="B33" s="2">
        <v>10029</v>
      </c>
      <c r="C33" s="3">
        <v>45290</v>
      </c>
      <c r="D33" s="59">
        <v>16</v>
      </c>
      <c r="E33" s="59">
        <v>120350.36</v>
      </c>
      <c r="F33" s="6">
        <f t="shared" si="0"/>
        <v>1</v>
      </c>
      <c r="G33">
        <f t="shared" si="1"/>
        <v>16</v>
      </c>
      <c r="H33">
        <f t="shared" si="2"/>
        <v>120350.36</v>
      </c>
      <c r="I33" cm="1">
        <f t="array" ref="I33">_xlfn.IFS($F33&lt;=30,5,$F33&lt;=60,4,$F33&lt;=120,3,$F33&lt;=180,2,TRUE,1)</f>
        <v>5</v>
      </c>
      <c r="J33" cm="1">
        <f t="array" ref="J33">_xlfn.IFS($G33&gt;=20,5,$G33&gt;=15,4,$G33&gt;=10,3,$G33&gt;=5,2,TRUE,1)</f>
        <v>4</v>
      </c>
      <c r="K33" cm="1">
        <f t="array" ref="K33">_xlfn.IFS($H33&gt;=200000,5,$H33&gt;=100000,4,$H33&gt;=50000,3,$H33&gt;=20000,2,TRUE,1)</f>
        <v>4</v>
      </c>
      <c r="L33" t="str">
        <f t="shared" si="3"/>
        <v>544</v>
      </c>
      <c r="M33" t="str" cm="1">
        <f t="array" ref="M33">_xlfn.IFS(AND(I33&gt;=4,K33&gt;=4,J33&gt;=4),"Champions",AND(I33&gt;=3,K33&gt;=4,J33&gt;=3),"Loyal Customers",AND(I33&gt;=4,J33&gt;=3,K33&gt;=3),"Potential Loyalists",AND(I33&gt;=5,J33&lt;=2),"New Customers",AND(I33&gt;=3,J33&gt;=3,K33&gt;=3),"Promising",AND(I33&lt;=2,J33&gt;=3,K33&gt;=3),"Need Attention",AND(I33&gt;=3,J33&lt;=2,K33&gt;=2),"About to Sleep",AND(I33&lt;=2,J33&gt;=2,K33&gt;=2),"At Risk",AND(I33&lt;=1,K33&gt;=4),"Cant Lose Them",AND(I33&lt;=2,J33&lt;=2),"Hibernating",TRUE,"Lost")</f>
        <v>Champions</v>
      </c>
    </row>
    <row r="34" spans="2:13" x14ac:dyDescent="0.25">
      <c r="B34" s="2">
        <v>10030</v>
      </c>
      <c r="C34" s="3">
        <v>45276</v>
      </c>
      <c r="D34" s="59">
        <v>13</v>
      </c>
      <c r="E34" s="59">
        <v>198536.24</v>
      </c>
      <c r="F34" s="6">
        <f t="shared" si="0"/>
        <v>15</v>
      </c>
      <c r="G34">
        <f t="shared" si="1"/>
        <v>13</v>
      </c>
      <c r="H34">
        <f t="shared" si="2"/>
        <v>198536.24</v>
      </c>
      <c r="I34" cm="1">
        <f t="array" ref="I34">_xlfn.IFS($F34&lt;=30,5,$F34&lt;=60,4,$F34&lt;=120,3,$F34&lt;=180,2,TRUE,1)</f>
        <v>5</v>
      </c>
      <c r="J34" cm="1">
        <f t="array" ref="J34">_xlfn.IFS($G34&gt;=20,5,$G34&gt;=15,4,$G34&gt;=10,3,$G34&gt;=5,2,TRUE,1)</f>
        <v>3</v>
      </c>
      <c r="K34" cm="1">
        <f t="array" ref="K34">_xlfn.IFS($H34&gt;=200000,5,$H34&gt;=100000,4,$H34&gt;=50000,3,$H34&gt;=20000,2,TRUE,1)</f>
        <v>4</v>
      </c>
      <c r="L34" t="str">
        <f t="shared" si="3"/>
        <v>534</v>
      </c>
      <c r="M34" t="str" cm="1">
        <f t="array" ref="M34">_xlfn.IFS(AND(I34&gt;=4,K34&gt;=4,J34&gt;=4),"Champions",AND(I34&gt;=3,K34&gt;=4,J34&gt;=3),"Loyal Customers",AND(I34&gt;=4,J34&gt;=3,K34&gt;=3),"Potential Loyalists",AND(I34&gt;=5,J34&lt;=2),"New Customers",AND(I34&gt;=3,J34&gt;=3,K34&gt;=3),"Promising",AND(I34&lt;=2,J34&gt;=3,K34&gt;=3),"Need Attention",AND(I34&gt;=3,J34&lt;=2,K34&gt;=2),"About to Sleep",AND(I34&lt;=2,J34&gt;=2,K34&gt;=2),"At Risk",AND(I34&lt;=1,K34&gt;=4),"Cant Lose Them",AND(I34&lt;=2,J34&lt;=2),"Hibernating",TRUE,"Lost")</f>
        <v>Loyal Customers</v>
      </c>
    </row>
    <row r="35" spans="2:13" x14ac:dyDescent="0.25">
      <c r="B35" s="2">
        <v>10031</v>
      </c>
      <c r="C35" s="3">
        <v>45244</v>
      </c>
      <c r="D35" s="59">
        <v>12</v>
      </c>
      <c r="E35" s="59">
        <v>121121.42</v>
      </c>
      <c r="F35" s="6">
        <f t="shared" si="0"/>
        <v>47</v>
      </c>
      <c r="G35">
        <f t="shared" si="1"/>
        <v>12</v>
      </c>
      <c r="H35">
        <f t="shared" si="2"/>
        <v>121121.42</v>
      </c>
      <c r="I35" cm="1">
        <f t="array" ref="I35">_xlfn.IFS($F35&lt;=30,5,$F35&lt;=60,4,$F35&lt;=120,3,$F35&lt;=180,2,TRUE,1)</f>
        <v>4</v>
      </c>
      <c r="J35" cm="1">
        <f t="array" ref="J35">_xlfn.IFS($G35&gt;=20,5,$G35&gt;=15,4,$G35&gt;=10,3,$G35&gt;=5,2,TRUE,1)</f>
        <v>3</v>
      </c>
      <c r="K35" cm="1">
        <f t="array" ref="K35">_xlfn.IFS($H35&gt;=200000,5,$H35&gt;=100000,4,$H35&gt;=50000,3,$H35&gt;=20000,2,TRUE,1)</f>
        <v>4</v>
      </c>
      <c r="L35" t="str">
        <f t="shared" si="3"/>
        <v>434</v>
      </c>
      <c r="M35" t="str" cm="1">
        <f t="array" ref="M35">_xlfn.IFS(AND(I35&gt;=4,K35&gt;=4,J35&gt;=4),"Champions",AND(I35&gt;=3,K35&gt;=4,J35&gt;=3),"Loyal Customers",AND(I35&gt;=4,J35&gt;=3,K35&gt;=3),"Potential Loyalists",AND(I35&gt;=5,J35&lt;=2),"New Customers",AND(I35&gt;=3,J35&gt;=3,K35&gt;=3),"Promising",AND(I35&lt;=2,J35&gt;=3,K35&gt;=3),"Need Attention",AND(I35&gt;=3,J35&lt;=2,K35&gt;=2),"About to Sleep",AND(I35&lt;=2,J35&gt;=2,K35&gt;=2),"At Risk",AND(I35&lt;=1,K35&gt;=4),"Cant Lose Them",AND(I35&lt;=2,J35&lt;=2),"Hibernating",TRUE,"Lost")</f>
        <v>Loyal Customers</v>
      </c>
    </row>
    <row r="36" spans="2:13" x14ac:dyDescent="0.25">
      <c r="B36" s="2">
        <v>10032</v>
      </c>
      <c r="C36" s="3">
        <v>45167</v>
      </c>
      <c r="D36" s="59">
        <v>12</v>
      </c>
      <c r="E36" s="59">
        <v>83197.100000000006</v>
      </c>
      <c r="F36" s="6">
        <f t="shared" si="0"/>
        <v>124</v>
      </c>
      <c r="G36">
        <f t="shared" si="1"/>
        <v>12</v>
      </c>
      <c r="H36">
        <f t="shared" si="2"/>
        <v>83197.100000000006</v>
      </c>
      <c r="I36" cm="1">
        <f t="array" ref="I36">_xlfn.IFS($F36&lt;=30,5,$F36&lt;=60,4,$F36&lt;=120,3,$F36&lt;=180,2,TRUE,1)</f>
        <v>2</v>
      </c>
      <c r="J36" cm="1">
        <f t="array" ref="J36">_xlfn.IFS($G36&gt;=20,5,$G36&gt;=15,4,$G36&gt;=10,3,$G36&gt;=5,2,TRUE,1)</f>
        <v>3</v>
      </c>
      <c r="K36" cm="1">
        <f t="array" ref="K36">_xlfn.IFS($H36&gt;=200000,5,$H36&gt;=100000,4,$H36&gt;=50000,3,$H36&gt;=20000,2,TRUE,1)</f>
        <v>3</v>
      </c>
      <c r="L36" t="str">
        <f t="shared" si="3"/>
        <v>233</v>
      </c>
      <c r="M36" t="str" cm="1">
        <f t="array" ref="M36">_xlfn.IFS(AND(I36&gt;=4,K36&gt;=4,J36&gt;=4),"Champions",AND(I36&gt;=3,K36&gt;=4,J36&gt;=3),"Loyal Customers",AND(I36&gt;=4,J36&gt;=3,K36&gt;=3),"Potential Loyalists",AND(I36&gt;=5,J36&lt;=2),"New Customers",AND(I36&gt;=3,J36&gt;=3,K36&gt;=3),"Promising",AND(I36&lt;=2,J36&gt;=3,K36&gt;=3),"Need Attention",AND(I36&gt;=3,J36&lt;=2,K36&gt;=2),"About to Sleep",AND(I36&lt;=2,J36&gt;=2,K36&gt;=2),"At Risk",AND(I36&lt;=1,K36&gt;=4),"Cant Lose Them",AND(I36&lt;=2,J36&lt;=2),"Hibernating",TRUE,"Lost")</f>
        <v>Need Attention</v>
      </c>
    </row>
    <row r="37" spans="2:13" x14ac:dyDescent="0.25">
      <c r="B37" s="2">
        <v>10033</v>
      </c>
      <c r="C37" s="3">
        <v>45219</v>
      </c>
      <c r="D37" s="59">
        <v>12</v>
      </c>
      <c r="E37" s="59">
        <v>109995.09</v>
      </c>
      <c r="F37" s="6">
        <f t="shared" si="0"/>
        <v>72</v>
      </c>
      <c r="G37">
        <f t="shared" si="1"/>
        <v>12</v>
      </c>
      <c r="H37">
        <f t="shared" si="2"/>
        <v>109995.09</v>
      </c>
      <c r="I37" cm="1">
        <f t="array" ref="I37">_xlfn.IFS($F37&lt;=30,5,$F37&lt;=60,4,$F37&lt;=120,3,$F37&lt;=180,2,TRUE,1)</f>
        <v>3</v>
      </c>
      <c r="J37" cm="1">
        <f t="array" ref="J37">_xlfn.IFS($G37&gt;=20,5,$G37&gt;=15,4,$G37&gt;=10,3,$G37&gt;=5,2,TRUE,1)</f>
        <v>3</v>
      </c>
      <c r="K37" cm="1">
        <f t="array" ref="K37">_xlfn.IFS($H37&gt;=200000,5,$H37&gt;=100000,4,$H37&gt;=50000,3,$H37&gt;=20000,2,TRUE,1)</f>
        <v>4</v>
      </c>
      <c r="L37" t="str">
        <f t="shared" si="3"/>
        <v>334</v>
      </c>
      <c r="M37" t="str" cm="1">
        <f t="array" ref="M37">_xlfn.IFS(AND(I37&gt;=4,K37&gt;=4,J37&gt;=4),"Champions",AND(I37&gt;=3,K37&gt;=4,J37&gt;=3),"Loyal Customers",AND(I37&gt;=4,J37&gt;=3,K37&gt;=3),"Potential Loyalists",AND(I37&gt;=5,J37&lt;=2),"New Customers",AND(I37&gt;=3,J37&gt;=3,K37&gt;=3),"Promising",AND(I37&lt;=2,J37&gt;=3,K37&gt;=3),"Need Attention",AND(I37&gt;=3,J37&lt;=2,K37&gt;=2),"About to Sleep",AND(I37&lt;=2,J37&gt;=2,K37&gt;=2),"At Risk",AND(I37&lt;=1,K37&gt;=4),"Cant Lose Them",AND(I37&lt;=2,J37&lt;=2),"Hibernating",TRUE,"Lost")</f>
        <v>Loyal Customers</v>
      </c>
    </row>
    <row r="38" spans="2:13" x14ac:dyDescent="0.25">
      <c r="B38" s="2">
        <v>10034</v>
      </c>
      <c r="C38" s="3">
        <v>45277</v>
      </c>
      <c r="D38" s="59">
        <v>16</v>
      </c>
      <c r="E38" s="59">
        <v>184056.69</v>
      </c>
      <c r="F38" s="6">
        <f t="shared" si="0"/>
        <v>14</v>
      </c>
      <c r="G38">
        <f t="shared" si="1"/>
        <v>16</v>
      </c>
      <c r="H38">
        <f t="shared" si="2"/>
        <v>184056.69</v>
      </c>
      <c r="I38" cm="1">
        <f t="array" ref="I38">_xlfn.IFS($F38&lt;=30,5,$F38&lt;=60,4,$F38&lt;=120,3,$F38&lt;=180,2,TRUE,1)</f>
        <v>5</v>
      </c>
      <c r="J38" cm="1">
        <f t="array" ref="J38">_xlfn.IFS($G38&gt;=20,5,$G38&gt;=15,4,$G38&gt;=10,3,$G38&gt;=5,2,TRUE,1)</f>
        <v>4</v>
      </c>
      <c r="K38" cm="1">
        <f t="array" ref="K38">_xlfn.IFS($H38&gt;=200000,5,$H38&gt;=100000,4,$H38&gt;=50000,3,$H38&gt;=20000,2,TRUE,1)</f>
        <v>4</v>
      </c>
      <c r="L38" t="str">
        <f t="shared" si="3"/>
        <v>544</v>
      </c>
      <c r="M38" t="str" cm="1">
        <f t="array" ref="M38">_xlfn.IFS(AND(I38&gt;=4,K38&gt;=4,J38&gt;=4),"Champions",AND(I38&gt;=3,K38&gt;=4,J38&gt;=3),"Loyal Customers",AND(I38&gt;=4,J38&gt;=3,K38&gt;=3),"Potential Loyalists",AND(I38&gt;=5,J38&lt;=2),"New Customers",AND(I38&gt;=3,J38&gt;=3,K38&gt;=3),"Promising",AND(I38&lt;=2,J38&gt;=3,K38&gt;=3),"Need Attention",AND(I38&gt;=3,J38&lt;=2,K38&gt;=2),"About to Sleep",AND(I38&lt;=2,J38&gt;=2,K38&gt;=2),"At Risk",AND(I38&lt;=1,K38&gt;=4),"Cant Lose Them",AND(I38&lt;=2,J38&lt;=2),"Hibernating",TRUE,"Lost")</f>
        <v>Champions</v>
      </c>
    </row>
    <row r="39" spans="2:13" x14ac:dyDescent="0.25">
      <c r="B39" s="2">
        <v>10035</v>
      </c>
      <c r="C39" s="3">
        <v>45277</v>
      </c>
      <c r="D39" s="59">
        <v>12</v>
      </c>
      <c r="E39" s="59">
        <v>123625.59</v>
      </c>
      <c r="F39" s="6">
        <f t="shared" si="0"/>
        <v>14</v>
      </c>
      <c r="G39">
        <f t="shared" si="1"/>
        <v>12</v>
      </c>
      <c r="H39">
        <f t="shared" si="2"/>
        <v>123625.59</v>
      </c>
      <c r="I39" cm="1">
        <f t="array" ref="I39">_xlfn.IFS($F39&lt;=30,5,$F39&lt;=60,4,$F39&lt;=120,3,$F39&lt;=180,2,TRUE,1)</f>
        <v>5</v>
      </c>
      <c r="J39" cm="1">
        <f t="array" ref="J39">_xlfn.IFS($G39&gt;=20,5,$G39&gt;=15,4,$G39&gt;=10,3,$G39&gt;=5,2,TRUE,1)</f>
        <v>3</v>
      </c>
      <c r="K39" cm="1">
        <f t="array" ref="K39">_xlfn.IFS($H39&gt;=200000,5,$H39&gt;=100000,4,$H39&gt;=50000,3,$H39&gt;=20000,2,TRUE,1)</f>
        <v>4</v>
      </c>
      <c r="L39" t="str">
        <f t="shared" si="3"/>
        <v>534</v>
      </c>
      <c r="M39" t="str" cm="1">
        <f t="array" ref="M39">_xlfn.IFS(AND(I39&gt;=4,K39&gt;=4,J39&gt;=4),"Champions",AND(I39&gt;=3,K39&gt;=4,J39&gt;=3),"Loyal Customers",AND(I39&gt;=4,J39&gt;=3,K39&gt;=3),"Potential Loyalists",AND(I39&gt;=5,J39&lt;=2),"New Customers",AND(I39&gt;=3,J39&gt;=3,K39&gt;=3),"Promising",AND(I39&lt;=2,J39&gt;=3,K39&gt;=3),"Need Attention",AND(I39&gt;=3,J39&lt;=2,K39&gt;=2),"About to Sleep",AND(I39&lt;=2,J39&gt;=2,K39&gt;=2),"At Risk",AND(I39&lt;=1,K39&gt;=4),"Cant Lose Them",AND(I39&lt;=2,J39&lt;=2),"Hibernating",TRUE,"Lost")</f>
        <v>Loyal Customers</v>
      </c>
    </row>
    <row r="40" spans="2:13" x14ac:dyDescent="0.25">
      <c r="B40" s="2">
        <v>10036</v>
      </c>
      <c r="C40" s="3">
        <v>45277</v>
      </c>
      <c r="D40" s="59">
        <v>15</v>
      </c>
      <c r="E40" s="59">
        <v>188036.81</v>
      </c>
      <c r="F40" s="6">
        <f t="shared" si="0"/>
        <v>14</v>
      </c>
      <c r="G40">
        <f t="shared" si="1"/>
        <v>15</v>
      </c>
      <c r="H40">
        <f t="shared" si="2"/>
        <v>188036.81</v>
      </c>
      <c r="I40" cm="1">
        <f t="array" ref="I40">_xlfn.IFS($F40&lt;=30,5,$F40&lt;=60,4,$F40&lt;=120,3,$F40&lt;=180,2,TRUE,1)</f>
        <v>5</v>
      </c>
      <c r="J40" cm="1">
        <f t="array" ref="J40">_xlfn.IFS($G40&gt;=20,5,$G40&gt;=15,4,$G40&gt;=10,3,$G40&gt;=5,2,TRUE,1)</f>
        <v>4</v>
      </c>
      <c r="K40" cm="1">
        <f t="array" ref="K40">_xlfn.IFS($H40&gt;=200000,5,$H40&gt;=100000,4,$H40&gt;=50000,3,$H40&gt;=20000,2,TRUE,1)</f>
        <v>4</v>
      </c>
      <c r="L40" t="str">
        <f t="shared" si="3"/>
        <v>544</v>
      </c>
      <c r="M40" t="str" cm="1">
        <f t="array" ref="M40">_xlfn.IFS(AND(I40&gt;=4,K40&gt;=4,J40&gt;=4),"Champions",AND(I40&gt;=3,K40&gt;=4,J40&gt;=3),"Loyal Customers",AND(I40&gt;=4,J40&gt;=3,K40&gt;=3),"Potential Loyalists",AND(I40&gt;=5,J40&lt;=2),"New Customers",AND(I40&gt;=3,J40&gt;=3,K40&gt;=3),"Promising",AND(I40&lt;=2,J40&gt;=3,K40&gt;=3),"Need Attention",AND(I40&gt;=3,J40&lt;=2,K40&gt;=2),"About to Sleep",AND(I40&lt;=2,J40&gt;=2,K40&gt;=2),"At Risk",AND(I40&lt;=1,K40&gt;=4),"Cant Lose Them",AND(I40&lt;=2,J40&lt;=2),"Hibernating",TRUE,"Lost")</f>
        <v>Champions</v>
      </c>
    </row>
    <row r="41" spans="2:13" x14ac:dyDescent="0.25">
      <c r="B41" s="2">
        <v>10037</v>
      </c>
      <c r="C41" s="3">
        <v>45258</v>
      </c>
      <c r="D41" s="59">
        <v>15</v>
      </c>
      <c r="E41" s="59">
        <v>194827.69</v>
      </c>
      <c r="F41" s="6">
        <f t="shared" si="0"/>
        <v>33</v>
      </c>
      <c r="G41">
        <f t="shared" si="1"/>
        <v>15</v>
      </c>
      <c r="H41">
        <f t="shared" si="2"/>
        <v>194827.69</v>
      </c>
      <c r="I41" cm="1">
        <f t="array" ref="I41">_xlfn.IFS($F41&lt;=30,5,$F41&lt;=60,4,$F41&lt;=120,3,$F41&lt;=180,2,TRUE,1)</f>
        <v>4</v>
      </c>
      <c r="J41" cm="1">
        <f t="array" ref="J41">_xlfn.IFS($G41&gt;=20,5,$G41&gt;=15,4,$G41&gt;=10,3,$G41&gt;=5,2,TRUE,1)</f>
        <v>4</v>
      </c>
      <c r="K41" cm="1">
        <f t="array" ref="K41">_xlfn.IFS($H41&gt;=200000,5,$H41&gt;=100000,4,$H41&gt;=50000,3,$H41&gt;=20000,2,TRUE,1)</f>
        <v>4</v>
      </c>
      <c r="L41" t="str">
        <f t="shared" si="3"/>
        <v>444</v>
      </c>
      <c r="M41" t="str" cm="1">
        <f t="array" ref="M41">_xlfn.IFS(AND(I41&gt;=4,K41&gt;=4,J41&gt;=4),"Champions",AND(I41&gt;=3,K41&gt;=4,J41&gt;=3),"Loyal Customers",AND(I41&gt;=4,J41&gt;=3,K41&gt;=3),"Potential Loyalists",AND(I41&gt;=5,J41&lt;=2),"New Customers",AND(I41&gt;=3,J41&gt;=3,K41&gt;=3),"Promising",AND(I41&lt;=2,J41&gt;=3,K41&gt;=3),"Need Attention",AND(I41&gt;=3,J41&lt;=2,K41&gt;=2),"About to Sleep",AND(I41&lt;=2,J41&gt;=2,K41&gt;=2),"At Risk",AND(I41&lt;=1,K41&gt;=4),"Cant Lose Them",AND(I41&lt;=2,J41&lt;=2),"Hibernating",TRUE,"Lost")</f>
        <v>Champions</v>
      </c>
    </row>
    <row r="42" spans="2:13" x14ac:dyDescent="0.25">
      <c r="B42" s="2">
        <v>10038</v>
      </c>
      <c r="C42" s="3">
        <v>45267</v>
      </c>
      <c r="D42" s="59">
        <v>13</v>
      </c>
      <c r="E42" s="59">
        <v>246995.45</v>
      </c>
      <c r="F42" s="6">
        <f t="shared" si="0"/>
        <v>24</v>
      </c>
      <c r="G42">
        <f t="shared" si="1"/>
        <v>13</v>
      </c>
      <c r="H42">
        <f t="shared" si="2"/>
        <v>246995.45</v>
      </c>
      <c r="I42" cm="1">
        <f t="array" ref="I42">_xlfn.IFS($F42&lt;=30,5,$F42&lt;=60,4,$F42&lt;=120,3,$F42&lt;=180,2,TRUE,1)</f>
        <v>5</v>
      </c>
      <c r="J42" cm="1">
        <f t="array" ref="J42">_xlfn.IFS($G42&gt;=20,5,$G42&gt;=15,4,$G42&gt;=10,3,$G42&gt;=5,2,TRUE,1)</f>
        <v>3</v>
      </c>
      <c r="K42" cm="1">
        <f t="array" ref="K42">_xlfn.IFS($H42&gt;=200000,5,$H42&gt;=100000,4,$H42&gt;=50000,3,$H42&gt;=20000,2,TRUE,1)</f>
        <v>5</v>
      </c>
      <c r="L42" t="str">
        <f t="shared" si="3"/>
        <v>535</v>
      </c>
      <c r="M42" t="str" cm="1">
        <f t="array" ref="M42">_xlfn.IFS(AND(I42&gt;=4,K42&gt;=4,J42&gt;=4),"Champions",AND(I42&gt;=3,K42&gt;=4,J42&gt;=3),"Loyal Customers",AND(I42&gt;=4,J42&gt;=3,K42&gt;=3),"Potential Loyalists",AND(I42&gt;=5,J42&lt;=2),"New Customers",AND(I42&gt;=3,J42&gt;=3,K42&gt;=3),"Promising",AND(I42&lt;=2,J42&gt;=3,K42&gt;=3),"Need Attention",AND(I42&gt;=3,J42&lt;=2,K42&gt;=2),"About to Sleep",AND(I42&lt;=2,J42&gt;=2,K42&gt;=2),"At Risk",AND(I42&lt;=1,K42&gt;=4),"Cant Lose Them",AND(I42&lt;=2,J42&lt;=2),"Hibernating",TRUE,"Lost")</f>
        <v>Loyal Customers</v>
      </c>
    </row>
    <row r="43" spans="2:13" x14ac:dyDescent="0.25">
      <c r="B43" s="2">
        <v>10039</v>
      </c>
      <c r="C43" s="3">
        <v>45290</v>
      </c>
      <c r="D43" s="59">
        <v>11</v>
      </c>
      <c r="E43" s="59">
        <v>133470.57999999999</v>
      </c>
      <c r="F43" s="6">
        <f t="shared" si="0"/>
        <v>1</v>
      </c>
      <c r="G43">
        <f t="shared" si="1"/>
        <v>11</v>
      </c>
      <c r="H43">
        <f t="shared" si="2"/>
        <v>133470.57999999999</v>
      </c>
      <c r="I43" cm="1">
        <f t="array" ref="I43">_xlfn.IFS($F43&lt;=30,5,$F43&lt;=60,4,$F43&lt;=120,3,$F43&lt;=180,2,TRUE,1)</f>
        <v>5</v>
      </c>
      <c r="J43" cm="1">
        <f t="array" ref="J43">_xlfn.IFS($G43&gt;=20,5,$G43&gt;=15,4,$G43&gt;=10,3,$G43&gt;=5,2,TRUE,1)</f>
        <v>3</v>
      </c>
      <c r="K43" cm="1">
        <f t="array" ref="K43">_xlfn.IFS($H43&gt;=200000,5,$H43&gt;=100000,4,$H43&gt;=50000,3,$H43&gt;=20000,2,TRUE,1)</f>
        <v>4</v>
      </c>
      <c r="L43" t="str">
        <f t="shared" si="3"/>
        <v>534</v>
      </c>
      <c r="M43" t="str" cm="1">
        <f t="array" ref="M43">_xlfn.IFS(AND(I43&gt;=4,K43&gt;=4,J43&gt;=4),"Champions",AND(I43&gt;=3,K43&gt;=4,J43&gt;=3),"Loyal Customers",AND(I43&gt;=4,J43&gt;=3,K43&gt;=3),"Potential Loyalists",AND(I43&gt;=5,J43&lt;=2),"New Customers",AND(I43&gt;=3,J43&gt;=3,K43&gt;=3),"Promising",AND(I43&lt;=2,J43&gt;=3,K43&gt;=3),"Need Attention",AND(I43&gt;=3,J43&lt;=2,K43&gt;=2),"About to Sleep",AND(I43&lt;=2,J43&gt;=2,K43&gt;=2),"At Risk",AND(I43&lt;=1,K43&gt;=4),"Cant Lose Them",AND(I43&lt;=2,J43&lt;=2),"Hibernating",TRUE,"Lost")</f>
        <v>Loyal Customers</v>
      </c>
    </row>
    <row r="44" spans="2:13" x14ac:dyDescent="0.25">
      <c r="B44" s="2">
        <v>10040</v>
      </c>
      <c r="C44" s="3">
        <v>45287</v>
      </c>
      <c r="D44" s="59">
        <v>13</v>
      </c>
      <c r="E44" s="59">
        <v>133543.72</v>
      </c>
      <c r="F44" s="6">
        <f t="shared" si="0"/>
        <v>4</v>
      </c>
      <c r="G44">
        <f t="shared" si="1"/>
        <v>13</v>
      </c>
      <c r="H44">
        <f t="shared" si="2"/>
        <v>133543.72</v>
      </c>
      <c r="I44" cm="1">
        <f t="array" ref="I44">_xlfn.IFS($F44&lt;=30,5,$F44&lt;=60,4,$F44&lt;=120,3,$F44&lt;=180,2,TRUE,1)</f>
        <v>5</v>
      </c>
      <c r="J44" cm="1">
        <f t="array" ref="J44">_xlfn.IFS($G44&gt;=20,5,$G44&gt;=15,4,$G44&gt;=10,3,$G44&gt;=5,2,TRUE,1)</f>
        <v>3</v>
      </c>
      <c r="K44" cm="1">
        <f t="array" ref="K44">_xlfn.IFS($H44&gt;=200000,5,$H44&gt;=100000,4,$H44&gt;=50000,3,$H44&gt;=20000,2,TRUE,1)</f>
        <v>4</v>
      </c>
      <c r="L44" t="str">
        <f t="shared" si="3"/>
        <v>534</v>
      </c>
      <c r="M44" t="str" cm="1">
        <f t="array" ref="M44">_xlfn.IFS(AND(I44&gt;=4,K44&gt;=4,J44&gt;=4),"Champions",AND(I44&gt;=3,K44&gt;=4,J44&gt;=3),"Loyal Customers",AND(I44&gt;=4,J44&gt;=3,K44&gt;=3),"Potential Loyalists",AND(I44&gt;=5,J44&lt;=2),"New Customers",AND(I44&gt;=3,J44&gt;=3,K44&gt;=3),"Promising",AND(I44&lt;=2,J44&gt;=3,K44&gt;=3),"Need Attention",AND(I44&gt;=3,J44&lt;=2,K44&gt;=2),"About to Sleep",AND(I44&lt;=2,J44&gt;=2,K44&gt;=2),"At Risk",AND(I44&lt;=1,K44&gt;=4),"Cant Lose Them",AND(I44&lt;=2,J44&lt;=2),"Hibernating",TRUE,"Lost")</f>
        <v>Loyal Customers</v>
      </c>
    </row>
    <row r="45" spans="2:13" x14ac:dyDescent="0.25">
      <c r="B45" s="2">
        <v>10041</v>
      </c>
      <c r="C45" s="3">
        <v>45213</v>
      </c>
      <c r="D45" s="59">
        <v>15</v>
      </c>
      <c r="E45" s="59">
        <v>194390.2</v>
      </c>
      <c r="F45" s="6">
        <f t="shared" si="0"/>
        <v>78</v>
      </c>
      <c r="G45">
        <f t="shared" si="1"/>
        <v>15</v>
      </c>
      <c r="H45">
        <f t="shared" si="2"/>
        <v>194390.2</v>
      </c>
      <c r="I45" cm="1">
        <f t="array" ref="I45">_xlfn.IFS($F45&lt;=30,5,$F45&lt;=60,4,$F45&lt;=120,3,$F45&lt;=180,2,TRUE,1)</f>
        <v>3</v>
      </c>
      <c r="J45" cm="1">
        <f t="array" ref="J45">_xlfn.IFS($G45&gt;=20,5,$G45&gt;=15,4,$G45&gt;=10,3,$G45&gt;=5,2,TRUE,1)</f>
        <v>4</v>
      </c>
      <c r="K45" cm="1">
        <f t="array" ref="K45">_xlfn.IFS($H45&gt;=200000,5,$H45&gt;=100000,4,$H45&gt;=50000,3,$H45&gt;=20000,2,TRUE,1)</f>
        <v>4</v>
      </c>
      <c r="L45" t="str">
        <f t="shared" si="3"/>
        <v>344</v>
      </c>
      <c r="M45" t="str" cm="1">
        <f t="array" ref="M45">_xlfn.IFS(AND(I45&gt;=4,K45&gt;=4,J45&gt;=4),"Champions",AND(I45&gt;=3,K45&gt;=4,J45&gt;=3),"Loyal Customers",AND(I45&gt;=4,J45&gt;=3,K45&gt;=3),"Potential Loyalists",AND(I45&gt;=5,J45&lt;=2),"New Customers",AND(I45&gt;=3,J45&gt;=3,K45&gt;=3),"Promising",AND(I45&lt;=2,J45&gt;=3,K45&gt;=3),"Need Attention",AND(I45&gt;=3,J45&lt;=2,K45&gt;=2),"About to Sleep",AND(I45&lt;=2,J45&gt;=2,K45&gt;=2),"At Risk",AND(I45&lt;=1,K45&gt;=4),"Cant Lose Them",AND(I45&lt;=2,J45&lt;=2),"Hibernating",TRUE,"Lost")</f>
        <v>Loyal Customers</v>
      </c>
    </row>
    <row r="46" spans="2:13" x14ac:dyDescent="0.25">
      <c r="B46" s="2">
        <v>10042</v>
      </c>
      <c r="C46" s="3">
        <v>45275</v>
      </c>
      <c r="D46" s="59">
        <v>16</v>
      </c>
      <c r="E46" s="59">
        <v>162158.19</v>
      </c>
      <c r="F46" s="6">
        <f t="shared" si="0"/>
        <v>16</v>
      </c>
      <c r="G46">
        <f t="shared" si="1"/>
        <v>16</v>
      </c>
      <c r="H46">
        <f t="shared" si="2"/>
        <v>162158.19</v>
      </c>
      <c r="I46" cm="1">
        <f t="array" ref="I46">_xlfn.IFS($F46&lt;=30,5,$F46&lt;=60,4,$F46&lt;=120,3,$F46&lt;=180,2,TRUE,1)</f>
        <v>5</v>
      </c>
      <c r="J46" cm="1">
        <f t="array" ref="J46">_xlfn.IFS($G46&gt;=20,5,$G46&gt;=15,4,$G46&gt;=10,3,$G46&gt;=5,2,TRUE,1)</f>
        <v>4</v>
      </c>
      <c r="K46" cm="1">
        <f t="array" ref="K46">_xlfn.IFS($H46&gt;=200000,5,$H46&gt;=100000,4,$H46&gt;=50000,3,$H46&gt;=20000,2,TRUE,1)</f>
        <v>4</v>
      </c>
      <c r="L46" t="str">
        <f t="shared" si="3"/>
        <v>544</v>
      </c>
      <c r="M46" t="str" cm="1">
        <f t="array" ref="M46">_xlfn.IFS(AND(I46&gt;=4,K46&gt;=4,J46&gt;=4),"Champions",AND(I46&gt;=3,K46&gt;=4,J46&gt;=3),"Loyal Customers",AND(I46&gt;=4,J46&gt;=3,K46&gt;=3),"Potential Loyalists",AND(I46&gt;=5,J46&lt;=2),"New Customers",AND(I46&gt;=3,J46&gt;=3,K46&gt;=3),"Promising",AND(I46&lt;=2,J46&gt;=3,K46&gt;=3),"Need Attention",AND(I46&gt;=3,J46&lt;=2,K46&gt;=2),"About to Sleep",AND(I46&lt;=2,J46&gt;=2,K46&gt;=2),"At Risk",AND(I46&lt;=1,K46&gt;=4),"Cant Lose Them",AND(I46&lt;=2,J46&lt;=2),"Hibernating",TRUE,"Lost")</f>
        <v>Champions</v>
      </c>
    </row>
    <row r="47" spans="2:13" x14ac:dyDescent="0.25">
      <c r="B47" s="2">
        <v>10043</v>
      </c>
      <c r="C47" s="3">
        <v>45250</v>
      </c>
      <c r="D47" s="59">
        <v>24</v>
      </c>
      <c r="E47" s="59">
        <v>194749.65</v>
      </c>
      <c r="F47" s="6">
        <f t="shared" si="0"/>
        <v>41</v>
      </c>
      <c r="G47">
        <f t="shared" si="1"/>
        <v>24</v>
      </c>
      <c r="H47">
        <f t="shared" si="2"/>
        <v>194749.65</v>
      </c>
      <c r="I47" cm="1">
        <f t="array" ref="I47">_xlfn.IFS($F47&lt;=30,5,$F47&lt;=60,4,$F47&lt;=120,3,$F47&lt;=180,2,TRUE,1)</f>
        <v>4</v>
      </c>
      <c r="J47" cm="1">
        <f t="array" ref="J47">_xlfn.IFS($G47&gt;=20,5,$G47&gt;=15,4,$G47&gt;=10,3,$G47&gt;=5,2,TRUE,1)</f>
        <v>5</v>
      </c>
      <c r="K47" cm="1">
        <f t="array" ref="K47">_xlfn.IFS($H47&gt;=200000,5,$H47&gt;=100000,4,$H47&gt;=50000,3,$H47&gt;=20000,2,TRUE,1)</f>
        <v>4</v>
      </c>
      <c r="L47" t="str">
        <f t="shared" si="3"/>
        <v>454</v>
      </c>
      <c r="M47" t="str" cm="1">
        <f t="array" ref="M47">_xlfn.IFS(AND(I47&gt;=4,K47&gt;=4,J47&gt;=4),"Champions",AND(I47&gt;=3,K47&gt;=4,J47&gt;=3),"Loyal Customers",AND(I47&gt;=4,J47&gt;=3,K47&gt;=3),"Potential Loyalists",AND(I47&gt;=5,J47&lt;=2),"New Customers",AND(I47&gt;=3,J47&gt;=3,K47&gt;=3),"Promising",AND(I47&lt;=2,J47&gt;=3,K47&gt;=3),"Need Attention",AND(I47&gt;=3,J47&lt;=2,K47&gt;=2),"About to Sleep",AND(I47&lt;=2,J47&gt;=2,K47&gt;=2),"At Risk",AND(I47&lt;=1,K47&gt;=4),"Cant Lose Them",AND(I47&lt;=2,J47&lt;=2),"Hibernating",TRUE,"Lost")</f>
        <v>Champions</v>
      </c>
    </row>
    <row r="48" spans="2:13" x14ac:dyDescent="0.25">
      <c r="B48" s="2">
        <v>10044</v>
      </c>
      <c r="C48" s="3">
        <v>45173</v>
      </c>
      <c r="D48" s="59">
        <v>13</v>
      </c>
      <c r="E48" s="59">
        <v>156501.10999999999</v>
      </c>
      <c r="F48" s="6">
        <f t="shared" si="0"/>
        <v>118</v>
      </c>
      <c r="G48">
        <f t="shared" si="1"/>
        <v>13</v>
      </c>
      <c r="H48">
        <f t="shared" si="2"/>
        <v>156501.10999999999</v>
      </c>
      <c r="I48" cm="1">
        <f t="array" ref="I48">_xlfn.IFS($F48&lt;=30,5,$F48&lt;=60,4,$F48&lt;=120,3,$F48&lt;=180,2,TRUE,1)</f>
        <v>3</v>
      </c>
      <c r="J48" cm="1">
        <f t="array" ref="J48">_xlfn.IFS($G48&gt;=20,5,$G48&gt;=15,4,$G48&gt;=10,3,$G48&gt;=5,2,TRUE,1)</f>
        <v>3</v>
      </c>
      <c r="K48" cm="1">
        <f t="array" ref="K48">_xlfn.IFS($H48&gt;=200000,5,$H48&gt;=100000,4,$H48&gt;=50000,3,$H48&gt;=20000,2,TRUE,1)</f>
        <v>4</v>
      </c>
      <c r="L48" t="str">
        <f t="shared" si="3"/>
        <v>334</v>
      </c>
      <c r="M48" t="str" cm="1">
        <f t="array" ref="M48">_xlfn.IFS(AND(I48&gt;=4,K48&gt;=4,J48&gt;=4),"Champions",AND(I48&gt;=3,K48&gt;=4,J48&gt;=3),"Loyal Customers",AND(I48&gt;=4,J48&gt;=3,K48&gt;=3),"Potential Loyalists",AND(I48&gt;=5,J48&lt;=2),"New Customers",AND(I48&gt;=3,J48&gt;=3,K48&gt;=3),"Promising",AND(I48&lt;=2,J48&gt;=3,K48&gt;=3),"Need Attention",AND(I48&gt;=3,J48&lt;=2,K48&gt;=2),"About to Sleep",AND(I48&lt;=2,J48&gt;=2,K48&gt;=2),"At Risk",AND(I48&lt;=1,K48&gt;=4),"Cant Lose Them",AND(I48&lt;=2,J48&lt;=2),"Hibernating",TRUE,"Lost")</f>
        <v>Loyal Customers</v>
      </c>
    </row>
    <row r="49" spans="2:13" x14ac:dyDescent="0.25">
      <c r="B49" s="2">
        <v>10045</v>
      </c>
      <c r="C49" s="3">
        <v>45249</v>
      </c>
      <c r="D49" s="59">
        <v>13</v>
      </c>
      <c r="E49" s="59">
        <v>192276.8</v>
      </c>
      <c r="F49" s="6">
        <f t="shared" si="0"/>
        <v>42</v>
      </c>
      <c r="G49">
        <f t="shared" si="1"/>
        <v>13</v>
      </c>
      <c r="H49">
        <f t="shared" si="2"/>
        <v>192276.8</v>
      </c>
      <c r="I49" cm="1">
        <f t="array" ref="I49">_xlfn.IFS($F49&lt;=30,5,$F49&lt;=60,4,$F49&lt;=120,3,$F49&lt;=180,2,TRUE,1)</f>
        <v>4</v>
      </c>
      <c r="J49" cm="1">
        <f t="array" ref="J49">_xlfn.IFS($G49&gt;=20,5,$G49&gt;=15,4,$G49&gt;=10,3,$G49&gt;=5,2,TRUE,1)</f>
        <v>3</v>
      </c>
      <c r="K49" cm="1">
        <f t="array" ref="K49">_xlfn.IFS($H49&gt;=200000,5,$H49&gt;=100000,4,$H49&gt;=50000,3,$H49&gt;=20000,2,TRUE,1)</f>
        <v>4</v>
      </c>
      <c r="L49" t="str">
        <f t="shared" si="3"/>
        <v>434</v>
      </c>
      <c r="M49" t="str" cm="1">
        <f t="array" ref="M49">_xlfn.IFS(AND(I49&gt;=4,K49&gt;=4,J49&gt;=4),"Champions",AND(I49&gt;=3,K49&gt;=4,J49&gt;=3),"Loyal Customers",AND(I49&gt;=4,J49&gt;=3,K49&gt;=3),"Potential Loyalists",AND(I49&gt;=5,J49&lt;=2),"New Customers",AND(I49&gt;=3,J49&gt;=3,K49&gt;=3),"Promising",AND(I49&lt;=2,J49&gt;=3,K49&gt;=3),"Need Attention",AND(I49&gt;=3,J49&lt;=2,K49&gt;=2),"About to Sleep",AND(I49&lt;=2,J49&gt;=2,K49&gt;=2),"At Risk",AND(I49&lt;=1,K49&gt;=4),"Cant Lose Them",AND(I49&lt;=2,J49&lt;=2),"Hibernating",TRUE,"Lost")</f>
        <v>Loyal Customers</v>
      </c>
    </row>
    <row r="50" spans="2:13" x14ac:dyDescent="0.25">
      <c r="B50" s="2">
        <v>10046</v>
      </c>
      <c r="C50" s="3">
        <v>45273</v>
      </c>
      <c r="D50" s="59">
        <v>16</v>
      </c>
      <c r="E50" s="59">
        <v>163366.15</v>
      </c>
      <c r="F50" s="6">
        <f t="shared" si="0"/>
        <v>18</v>
      </c>
      <c r="G50">
        <f t="shared" si="1"/>
        <v>16</v>
      </c>
      <c r="H50">
        <f t="shared" si="2"/>
        <v>163366.15</v>
      </c>
      <c r="I50" cm="1">
        <f t="array" ref="I50">_xlfn.IFS($F50&lt;=30,5,$F50&lt;=60,4,$F50&lt;=120,3,$F50&lt;=180,2,TRUE,1)</f>
        <v>5</v>
      </c>
      <c r="J50" cm="1">
        <f t="array" ref="J50">_xlfn.IFS($G50&gt;=20,5,$G50&gt;=15,4,$G50&gt;=10,3,$G50&gt;=5,2,TRUE,1)</f>
        <v>4</v>
      </c>
      <c r="K50" cm="1">
        <f t="array" ref="K50">_xlfn.IFS($H50&gt;=200000,5,$H50&gt;=100000,4,$H50&gt;=50000,3,$H50&gt;=20000,2,TRUE,1)</f>
        <v>4</v>
      </c>
      <c r="L50" t="str">
        <f t="shared" si="3"/>
        <v>544</v>
      </c>
      <c r="M50" t="str" cm="1">
        <f t="array" ref="M50">_xlfn.IFS(AND(I50&gt;=4,K50&gt;=4,J50&gt;=4),"Champions",AND(I50&gt;=3,K50&gt;=4,J50&gt;=3),"Loyal Customers",AND(I50&gt;=4,J50&gt;=3,K50&gt;=3),"Potential Loyalists",AND(I50&gt;=5,J50&lt;=2),"New Customers",AND(I50&gt;=3,J50&gt;=3,K50&gt;=3),"Promising",AND(I50&lt;=2,J50&gt;=3,K50&gt;=3),"Need Attention",AND(I50&gt;=3,J50&lt;=2,K50&gt;=2),"About to Sleep",AND(I50&lt;=2,J50&gt;=2,K50&gt;=2),"At Risk",AND(I50&lt;=1,K50&gt;=4),"Cant Lose Them",AND(I50&lt;=2,J50&lt;=2),"Hibernating",TRUE,"Lost")</f>
        <v>Champions</v>
      </c>
    </row>
    <row r="51" spans="2:13" x14ac:dyDescent="0.25">
      <c r="B51" s="2">
        <v>10047</v>
      </c>
      <c r="C51" s="3">
        <v>45263</v>
      </c>
      <c r="D51" s="59">
        <v>13</v>
      </c>
      <c r="E51" s="59">
        <v>116898.73</v>
      </c>
      <c r="F51" s="6">
        <f t="shared" si="0"/>
        <v>28</v>
      </c>
      <c r="G51">
        <f t="shared" si="1"/>
        <v>13</v>
      </c>
      <c r="H51">
        <f t="shared" si="2"/>
        <v>116898.73</v>
      </c>
      <c r="I51" cm="1">
        <f t="array" ref="I51">_xlfn.IFS($F51&lt;=30,5,$F51&lt;=60,4,$F51&lt;=120,3,$F51&lt;=180,2,TRUE,1)</f>
        <v>5</v>
      </c>
      <c r="J51" cm="1">
        <f t="array" ref="J51">_xlfn.IFS($G51&gt;=20,5,$G51&gt;=15,4,$G51&gt;=10,3,$G51&gt;=5,2,TRUE,1)</f>
        <v>3</v>
      </c>
      <c r="K51" cm="1">
        <f t="array" ref="K51">_xlfn.IFS($H51&gt;=200000,5,$H51&gt;=100000,4,$H51&gt;=50000,3,$H51&gt;=20000,2,TRUE,1)</f>
        <v>4</v>
      </c>
      <c r="L51" t="str">
        <f t="shared" si="3"/>
        <v>534</v>
      </c>
      <c r="M51" t="str" cm="1">
        <f t="array" ref="M51">_xlfn.IFS(AND(I51&gt;=4,K51&gt;=4,J51&gt;=4),"Champions",AND(I51&gt;=3,K51&gt;=4,J51&gt;=3),"Loyal Customers",AND(I51&gt;=4,J51&gt;=3,K51&gt;=3),"Potential Loyalists",AND(I51&gt;=5,J51&lt;=2),"New Customers",AND(I51&gt;=3,J51&gt;=3,K51&gt;=3),"Promising",AND(I51&lt;=2,J51&gt;=3,K51&gt;=3),"Need Attention",AND(I51&gt;=3,J51&lt;=2,K51&gt;=2),"About to Sleep",AND(I51&lt;=2,J51&gt;=2,K51&gt;=2),"At Risk",AND(I51&lt;=1,K51&gt;=4),"Cant Lose Them",AND(I51&lt;=2,J51&lt;=2),"Hibernating",TRUE,"Lost")</f>
        <v>Loyal Customers</v>
      </c>
    </row>
    <row r="52" spans="2:13" x14ac:dyDescent="0.25">
      <c r="B52" s="2">
        <v>10048</v>
      </c>
      <c r="C52" s="3">
        <v>45289</v>
      </c>
      <c r="D52" s="59">
        <v>13</v>
      </c>
      <c r="E52" s="59">
        <v>71815.44</v>
      </c>
      <c r="F52" s="6">
        <f t="shared" si="0"/>
        <v>2</v>
      </c>
      <c r="G52">
        <f t="shared" si="1"/>
        <v>13</v>
      </c>
      <c r="H52">
        <f t="shared" si="2"/>
        <v>71815.44</v>
      </c>
      <c r="I52" cm="1">
        <f t="array" ref="I52">_xlfn.IFS($F52&lt;=30,5,$F52&lt;=60,4,$F52&lt;=120,3,$F52&lt;=180,2,TRUE,1)</f>
        <v>5</v>
      </c>
      <c r="J52" cm="1">
        <f t="array" ref="J52">_xlfn.IFS($G52&gt;=20,5,$G52&gt;=15,4,$G52&gt;=10,3,$G52&gt;=5,2,TRUE,1)</f>
        <v>3</v>
      </c>
      <c r="K52" cm="1">
        <f t="array" ref="K52">_xlfn.IFS($H52&gt;=200000,5,$H52&gt;=100000,4,$H52&gt;=50000,3,$H52&gt;=20000,2,TRUE,1)</f>
        <v>3</v>
      </c>
      <c r="L52" t="str">
        <f t="shared" si="3"/>
        <v>533</v>
      </c>
      <c r="M52" t="str" cm="1">
        <f t="array" ref="M52">_xlfn.IFS(AND(I52&gt;=4,K52&gt;=4,J52&gt;=4),"Champions",AND(I52&gt;=3,K52&gt;=4,J52&gt;=3),"Loyal Customers",AND(I52&gt;=4,J52&gt;=3,K52&gt;=3),"Potential Loyalists",AND(I52&gt;=5,J52&lt;=2),"New Customers",AND(I52&gt;=3,J52&gt;=3,K52&gt;=3),"Promising",AND(I52&lt;=2,J52&gt;=3,K52&gt;=3),"Need Attention",AND(I52&gt;=3,J52&lt;=2,K52&gt;=2),"About to Sleep",AND(I52&lt;=2,J52&gt;=2,K52&gt;=2),"At Risk",AND(I52&lt;=1,K52&gt;=4),"Cant Lose Them",AND(I52&lt;=2,J52&lt;=2),"Hibernating",TRUE,"Lost")</f>
        <v>Potential Loyalists</v>
      </c>
    </row>
    <row r="53" spans="2:13" x14ac:dyDescent="0.25">
      <c r="B53" s="2">
        <v>10049</v>
      </c>
      <c r="C53" s="3">
        <v>45285</v>
      </c>
      <c r="D53" s="59">
        <v>17</v>
      </c>
      <c r="E53" s="59">
        <v>209663.75</v>
      </c>
      <c r="F53" s="6">
        <f t="shared" si="0"/>
        <v>6</v>
      </c>
      <c r="G53">
        <f t="shared" si="1"/>
        <v>17</v>
      </c>
      <c r="H53">
        <f t="shared" si="2"/>
        <v>209663.75</v>
      </c>
      <c r="I53" cm="1">
        <f t="array" ref="I53">_xlfn.IFS($F53&lt;=30,5,$F53&lt;=60,4,$F53&lt;=120,3,$F53&lt;=180,2,TRUE,1)</f>
        <v>5</v>
      </c>
      <c r="J53" cm="1">
        <f t="array" ref="J53">_xlfn.IFS($G53&gt;=20,5,$G53&gt;=15,4,$G53&gt;=10,3,$G53&gt;=5,2,TRUE,1)</f>
        <v>4</v>
      </c>
      <c r="K53" cm="1">
        <f t="array" ref="K53">_xlfn.IFS($H53&gt;=200000,5,$H53&gt;=100000,4,$H53&gt;=50000,3,$H53&gt;=20000,2,TRUE,1)</f>
        <v>5</v>
      </c>
      <c r="L53" t="str">
        <f t="shared" si="3"/>
        <v>545</v>
      </c>
      <c r="M53" t="str" cm="1">
        <f t="array" ref="M53">_xlfn.IFS(AND(I53&gt;=4,K53&gt;=4,J53&gt;=4),"Champions",AND(I53&gt;=3,K53&gt;=4,J53&gt;=3),"Loyal Customers",AND(I53&gt;=4,J53&gt;=3,K53&gt;=3),"Potential Loyalists",AND(I53&gt;=5,J53&lt;=2),"New Customers",AND(I53&gt;=3,J53&gt;=3,K53&gt;=3),"Promising",AND(I53&lt;=2,J53&gt;=3,K53&gt;=3),"Need Attention",AND(I53&gt;=3,J53&lt;=2,K53&gt;=2),"About to Sleep",AND(I53&lt;=2,J53&gt;=2,K53&gt;=2),"At Risk",AND(I53&lt;=1,K53&gt;=4),"Cant Lose Them",AND(I53&lt;=2,J53&lt;=2),"Hibernating",TRUE,"Lost")</f>
        <v>Champions</v>
      </c>
    </row>
    <row r="54" spans="2:13" x14ac:dyDescent="0.25">
      <c r="B54" s="2">
        <v>10050</v>
      </c>
      <c r="C54" s="3">
        <v>45207</v>
      </c>
      <c r="D54" s="59">
        <v>7</v>
      </c>
      <c r="E54" s="59">
        <v>71657.070000000007</v>
      </c>
      <c r="F54" s="6">
        <f t="shared" si="0"/>
        <v>84</v>
      </c>
      <c r="G54">
        <f t="shared" si="1"/>
        <v>7</v>
      </c>
      <c r="H54">
        <f t="shared" si="2"/>
        <v>71657.070000000007</v>
      </c>
      <c r="I54" cm="1">
        <f t="array" ref="I54">_xlfn.IFS($F54&lt;=30,5,$F54&lt;=60,4,$F54&lt;=120,3,$F54&lt;=180,2,TRUE,1)</f>
        <v>3</v>
      </c>
      <c r="J54" cm="1">
        <f t="array" ref="J54">_xlfn.IFS($G54&gt;=20,5,$G54&gt;=15,4,$G54&gt;=10,3,$G54&gt;=5,2,TRUE,1)</f>
        <v>2</v>
      </c>
      <c r="K54" cm="1">
        <f t="array" ref="K54">_xlfn.IFS($H54&gt;=200000,5,$H54&gt;=100000,4,$H54&gt;=50000,3,$H54&gt;=20000,2,TRUE,1)</f>
        <v>3</v>
      </c>
      <c r="L54" t="str">
        <f t="shared" si="3"/>
        <v>323</v>
      </c>
      <c r="M54" t="str" cm="1">
        <f t="array" ref="M54">_xlfn.IFS(AND(I54&gt;=4,K54&gt;=4,J54&gt;=4),"Champions",AND(I54&gt;=3,K54&gt;=4,J54&gt;=3),"Loyal Customers",AND(I54&gt;=4,J54&gt;=3,K54&gt;=3),"Potential Loyalists",AND(I54&gt;=5,J54&lt;=2),"New Customers",AND(I54&gt;=3,J54&gt;=3,K54&gt;=3),"Promising",AND(I54&lt;=2,J54&gt;=3,K54&gt;=3),"Need Attention",AND(I54&gt;=3,J54&lt;=2,K54&gt;=2),"About to Sleep",AND(I54&lt;=2,J54&gt;=2,K54&gt;=2),"At Risk",AND(I54&lt;=1,K54&gt;=4),"Cant Lose Them",AND(I54&lt;=2,J54&lt;=2),"Hibernating",TRUE,"Lost")</f>
        <v>About to Sleep</v>
      </c>
    </row>
    <row r="55" spans="2:13" x14ac:dyDescent="0.25">
      <c r="B55" s="2">
        <v>10051</v>
      </c>
      <c r="C55" s="3">
        <v>45270</v>
      </c>
      <c r="D55" s="59">
        <v>13</v>
      </c>
      <c r="E55" s="59">
        <v>138577.26999999999</v>
      </c>
      <c r="F55" s="6">
        <f t="shared" si="0"/>
        <v>21</v>
      </c>
      <c r="G55">
        <f t="shared" si="1"/>
        <v>13</v>
      </c>
      <c r="H55">
        <f t="shared" si="2"/>
        <v>138577.26999999999</v>
      </c>
      <c r="I55" cm="1">
        <f t="array" ref="I55">_xlfn.IFS($F55&lt;=30,5,$F55&lt;=60,4,$F55&lt;=120,3,$F55&lt;=180,2,TRUE,1)</f>
        <v>5</v>
      </c>
      <c r="J55" cm="1">
        <f t="array" ref="J55">_xlfn.IFS($G55&gt;=20,5,$G55&gt;=15,4,$G55&gt;=10,3,$G55&gt;=5,2,TRUE,1)</f>
        <v>3</v>
      </c>
      <c r="K55" cm="1">
        <f t="array" ref="K55">_xlfn.IFS($H55&gt;=200000,5,$H55&gt;=100000,4,$H55&gt;=50000,3,$H55&gt;=20000,2,TRUE,1)</f>
        <v>4</v>
      </c>
      <c r="L55" t="str">
        <f t="shared" si="3"/>
        <v>534</v>
      </c>
      <c r="M55" t="str" cm="1">
        <f t="array" ref="M55">_xlfn.IFS(AND(I55&gt;=4,K55&gt;=4,J55&gt;=4),"Champions",AND(I55&gt;=3,K55&gt;=4,J55&gt;=3),"Loyal Customers",AND(I55&gt;=4,J55&gt;=3,K55&gt;=3),"Potential Loyalists",AND(I55&gt;=5,J55&lt;=2),"New Customers",AND(I55&gt;=3,J55&gt;=3,K55&gt;=3),"Promising",AND(I55&lt;=2,J55&gt;=3,K55&gt;=3),"Need Attention",AND(I55&gt;=3,J55&lt;=2,K55&gt;=2),"About to Sleep",AND(I55&lt;=2,J55&gt;=2,K55&gt;=2),"At Risk",AND(I55&lt;=1,K55&gt;=4),"Cant Lose Them",AND(I55&lt;=2,J55&lt;=2),"Hibernating",TRUE,"Lost")</f>
        <v>Loyal Customers</v>
      </c>
    </row>
    <row r="56" spans="2:13" x14ac:dyDescent="0.25">
      <c r="B56" s="2">
        <v>10052</v>
      </c>
      <c r="C56" s="3">
        <v>45274</v>
      </c>
      <c r="D56" s="59">
        <v>11</v>
      </c>
      <c r="E56" s="59">
        <v>148048.37</v>
      </c>
      <c r="F56" s="6">
        <f t="shared" si="0"/>
        <v>17</v>
      </c>
      <c r="G56">
        <f t="shared" si="1"/>
        <v>11</v>
      </c>
      <c r="H56">
        <f t="shared" si="2"/>
        <v>148048.37</v>
      </c>
      <c r="I56" cm="1">
        <f t="array" ref="I56">_xlfn.IFS($F56&lt;=30,5,$F56&lt;=60,4,$F56&lt;=120,3,$F56&lt;=180,2,TRUE,1)</f>
        <v>5</v>
      </c>
      <c r="J56" cm="1">
        <f t="array" ref="J56">_xlfn.IFS($G56&gt;=20,5,$G56&gt;=15,4,$G56&gt;=10,3,$G56&gt;=5,2,TRUE,1)</f>
        <v>3</v>
      </c>
      <c r="K56" cm="1">
        <f t="array" ref="K56">_xlfn.IFS($H56&gt;=200000,5,$H56&gt;=100000,4,$H56&gt;=50000,3,$H56&gt;=20000,2,TRUE,1)</f>
        <v>4</v>
      </c>
      <c r="L56" t="str">
        <f t="shared" si="3"/>
        <v>534</v>
      </c>
      <c r="M56" t="str" cm="1">
        <f t="array" ref="M56">_xlfn.IFS(AND(I56&gt;=4,K56&gt;=4,J56&gt;=4),"Champions",AND(I56&gt;=3,K56&gt;=4,J56&gt;=3),"Loyal Customers",AND(I56&gt;=4,J56&gt;=3,K56&gt;=3),"Potential Loyalists",AND(I56&gt;=5,J56&lt;=2),"New Customers",AND(I56&gt;=3,J56&gt;=3,K56&gt;=3),"Promising",AND(I56&lt;=2,J56&gt;=3,K56&gt;=3),"Need Attention",AND(I56&gt;=3,J56&lt;=2,K56&gt;=2),"About to Sleep",AND(I56&lt;=2,J56&gt;=2,K56&gt;=2),"At Risk",AND(I56&lt;=1,K56&gt;=4),"Cant Lose Them",AND(I56&lt;=2,J56&lt;=2),"Hibernating",TRUE,"Lost")</f>
        <v>Loyal Customers</v>
      </c>
    </row>
    <row r="57" spans="2:13" x14ac:dyDescent="0.25">
      <c r="B57" s="2">
        <v>10053</v>
      </c>
      <c r="C57" s="3">
        <v>45198</v>
      </c>
      <c r="D57" s="59">
        <v>14</v>
      </c>
      <c r="E57" s="59">
        <v>105849.96</v>
      </c>
      <c r="F57" s="6">
        <f t="shared" si="0"/>
        <v>93</v>
      </c>
      <c r="G57">
        <f t="shared" si="1"/>
        <v>14</v>
      </c>
      <c r="H57">
        <f t="shared" si="2"/>
        <v>105849.96</v>
      </c>
      <c r="I57" cm="1">
        <f t="array" ref="I57">_xlfn.IFS($F57&lt;=30,5,$F57&lt;=60,4,$F57&lt;=120,3,$F57&lt;=180,2,TRUE,1)</f>
        <v>3</v>
      </c>
      <c r="J57" cm="1">
        <f t="array" ref="J57">_xlfn.IFS($G57&gt;=20,5,$G57&gt;=15,4,$G57&gt;=10,3,$G57&gt;=5,2,TRUE,1)</f>
        <v>3</v>
      </c>
      <c r="K57" cm="1">
        <f t="array" ref="K57">_xlfn.IFS($H57&gt;=200000,5,$H57&gt;=100000,4,$H57&gt;=50000,3,$H57&gt;=20000,2,TRUE,1)</f>
        <v>4</v>
      </c>
      <c r="L57" t="str">
        <f t="shared" si="3"/>
        <v>334</v>
      </c>
      <c r="M57" t="str" cm="1">
        <f t="array" ref="M57">_xlfn.IFS(AND(I57&gt;=4,K57&gt;=4,J57&gt;=4),"Champions",AND(I57&gt;=3,K57&gt;=4,J57&gt;=3),"Loyal Customers",AND(I57&gt;=4,J57&gt;=3,K57&gt;=3),"Potential Loyalists",AND(I57&gt;=5,J57&lt;=2),"New Customers",AND(I57&gt;=3,J57&gt;=3,K57&gt;=3),"Promising",AND(I57&lt;=2,J57&gt;=3,K57&gt;=3),"Need Attention",AND(I57&gt;=3,J57&lt;=2,K57&gt;=2),"About to Sleep",AND(I57&lt;=2,J57&gt;=2,K57&gt;=2),"At Risk",AND(I57&lt;=1,K57&gt;=4),"Cant Lose Them",AND(I57&lt;=2,J57&lt;=2),"Hibernating",TRUE,"Lost")</f>
        <v>Loyal Customers</v>
      </c>
    </row>
    <row r="58" spans="2:13" x14ac:dyDescent="0.25">
      <c r="B58" s="2">
        <v>10054</v>
      </c>
      <c r="C58" s="3">
        <v>45276</v>
      </c>
      <c r="D58" s="59">
        <v>15</v>
      </c>
      <c r="E58" s="59">
        <v>176657.75</v>
      </c>
      <c r="F58" s="6">
        <f t="shared" si="0"/>
        <v>15</v>
      </c>
      <c r="G58">
        <f t="shared" si="1"/>
        <v>15</v>
      </c>
      <c r="H58">
        <f t="shared" si="2"/>
        <v>176657.75</v>
      </c>
      <c r="I58" cm="1">
        <f t="array" ref="I58">_xlfn.IFS($F58&lt;=30,5,$F58&lt;=60,4,$F58&lt;=120,3,$F58&lt;=180,2,TRUE,1)</f>
        <v>5</v>
      </c>
      <c r="J58" cm="1">
        <f t="array" ref="J58">_xlfn.IFS($G58&gt;=20,5,$G58&gt;=15,4,$G58&gt;=10,3,$G58&gt;=5,2,TRUE,1)</f>
        <v>4</v>
      </c>
      <c r="K58" cm="1">
        <f t="array" ref="K58">_xlfn.IFS($H58&gt;=200000,5,$H58&gt;=100000,4,$H58&gt;=50000,3,$H58&gt;=20000,2,TRUE,1)</f>
        <v>4</v>
      </c>
      <c r="L58" t="str">
        <f t="shared" si="3"/>
        <v>544</v>
      </c>
      <c r="M58" t="str" cm="1">
        <f t="array" ref="M58">_xlfn.IFS(AND(I58&gt;=4,K58&gt;=4,J58&gt;=4),"Champions",AND(I58&gt;=3,K58&gt;=4,J58&gt;=3),"Loyal Customers",AND(I58&gt;=4,J58&gt;=3,K58&gt;=3),"Potential Loyalists",AND(I58&gt;=5,J58&lt;=2),"New Customers",AND(I58&gt;=3,J58&gt;=3,K58&gt;=3),"Promising",AND(I58&lt;=2,J58&gt;=3,K58&gt;=3),"Need Attention",AND(I58&gt;=3,J58&lt;=2,K58&gt;=2),"About to Sleep",AND(I58&lt;=2,J58&gt;=2,K58&gt;=2),"At Risk",AND(I58&lt;=1,K58&gt;=4),"Cant Lose Them",AND(I58&lt;=2,J58&lt;=2),"Hibernating",TRUE,"Lost")</f>
        <v>Champions</v>
      </c>
    </row>
    <row r="59" spans="2:13" x14ac:dyDescent="0.25">
      <c r="B59" s="2">
        <v>10055</v>
      </c>
      <c r="C59" s="3">
        <v>45241</v>
      </c>
      <c r="D59" s="59">
        <v>9</v>
      </c>
      <c r="E59" s="59">
        <v>82503.570000000007</v>
      </c>
      <c r="F59" s="6">
        <f t="shared" si="0"/>
        <v>50</v>
      </c>
      <c r="G59">
        <f t="shared" si="1"/>
        <v>9</v>
      </c>
      <c r="H59">
        <f t="shared" si="2"/>
        <v>82503.570000000007</v>
      </c>
      <c r="I59" cm="1">
        <f t="array" ref="I59">_xlfn.IFS($F59&lt;=30,5,$F59&lt;=60,4,$F59&lt;=120,3,$F59&lt;=180,2,TRUE,1)</f>
        <v>4</v>
      </c>
      <c r="J59" cm="1">
        <f t="array" ref="J59">_xlfn.IFS($G59&gt;=20,5,$G59&gt;=15,4,$G59&gt;=10,3,$G59&gt;=5,2,TRUE,1)</f>
        <v>2</v>
      </c>
      <c r="K59" cm="1">
        <f t="array" ref="K59">_xlfn.IFS($H59&gt;=200000,5,$H59&gt;=100000,4,$H59&gt;=50000,3,$H59&gt;=20000,2,TRUE,1)</f>
        <v>3</v>
      </c>
      <c r="L59" t="str">
        <f t="shared" si="3"/>
        <v>423</v>
      </c>
      <c r="M59" t="str" cm="1">
        <f t="array" ref="M59">_xlfn.IFS(AND(I59&gt;=4,K59&gt;=4,J59&gt;=4),"Champions",AND(I59&gt;=3,K59&gt;=4,J59&gt;=3),"Loyal Customers",AND(I59&gt;=4,J59&gt;=3,K59&gt;=3),"Potential Loyalists",AND(I59&gt;=5,J59&lt;=2),"New Customers",AND(I59&gt;=3,J59&gt;=3,K59&gt;=3),"Promising",AND(I59&lt;=2,J59&gt;=3,K59&gt;=3),"Need Attention",AND(I59&gt;=3,J59&lt;=2,K59&gt;=2),"About to Sleep",AND(I59&lt;=2,J59&gt;=2,K59&gt;=2),"At Risk",AND(I59&lt;=1,K59&gt;=4),"Cant Lose Them",AND(I59&lt;=2,J59&lt;=2),"Hibernating",TRUE,"Lost")</f>
        <v>About to Sleep</v>
      </c>
    </row>
    <row r="60" spans="2:13" x14ac:dyDescent="0.25">
      <c r="B60" s="2">
        <v>10056</v>
      </c>
      <c r="C60" s="3">
        <v>45258</v>
      </c>
      <c r="D60" s="59">
        <v>16</v>
      </c>
      <c r="E60" s="59">
        <v>132606.94</v>
      </c>
      <c r="F60" s="6">
        <f t="shared" si="0"/>
        <v>33</v>
      </c>
      <c r="G60">
        <f t="shared" si="1"/>
        <v>16</v>
      </c>
      <c r="H60">
        <f t="shared" si="2"/>
        <v>132606.94</v>
      </c>
      <c r="I60" cm="1">
        <f t="array" ref="I60">_xlfn.IFS($F60&lt;=30,5,$F60&lt;=60,4,$F60&lt;=120,3,$F60&lt;=180,2,TRUE,1)</f>
        <v>4</v>
      </c>
      <c r="J60" cm="1">
        <f t="array" ref="J60">_xlfn.IFS($G60&gt;=20,5,$G60&gt;=15,4,$G60&gt;=10,3,$G60&gt;=5,2,TRUE,1)</f>
        <v>4</v>
      </c>
      <c r="K60" cm="1">
        <f t="array" ref="K60">_xlfn.IFS($H60&gt;=200000,5,$H60&gt;=100000,4,$H60&gt;=50000,3,$H60&gt;=20000,2,TRUE,1)</f>
        <v>4</v>
      </c>
      <c r="L60" t="str">
        <f t="shared" si="3"/>
        <v>444</v>
      </c>
      <c r="M60" t="str" cm="1">
        <f t="array" ref="M60">_xlfn.IFS(AND(I60&gt;=4,K60&gt;=4,J60&gt;=4),"Champions",AND(I60&gt;=3,K60&gt;=4,J60&gt;=3),"Loyal Customers",AND(I60&gt;=4,J60&gt;=3,K60&gt;=3),"Potential Loyalists",AND(I60&gt;=5,J60&lt;=2),"New Customers",AND(I60&gt;=3,J60&gt;=3,K60&gt;=3),"Promising",AND(I60&lt;=2,J60&gt;=3,K60&gt;=3),"Need Attention",AND(I60&gt;=3,J60&lt;=2,K60&gt;=2),"About to Sleep",AND(I60&lt;=2,J60&gt;=2,K60&gt;=2),"At Risk",AND(I60&lt;=1,K60&gt;=4),"Cant Lose Them",AND(I60&lt;=2,J60&lt;=2),"Hibernating",TRUE,"Lost")</f>
        <v>Champions</v>
      </c>
    </row>
    <row r="61" spans="2:13" x14ac:dyDescent="0.25">
      <c r="B61" s="2">
        <v>10057</v>
      </c>
      <c r="C61" s="3">
        <v>45275</v>
      </c>
      <c r="D61" s="59">
        <v>17</v>
      </c>
      <c r="E61" s="59">
        <v>120630.41</v>
      </c>
      <c r="F61" s="6">
        <f t="shared" si="0"/>
        <v>16</v>
      </c>
      <c r="G61">
        <f t="shared" si="1"/>
        <v>17</v>
      </c>
      <c r="H61">
        <f t="shared" si="2"/>
        <v>120630.41</v>
      </c>
      <c r="I61" cm="1">
        <f t="array" ref="I61">_xlfn.IFS($F61&lt;=30,5,$F61&lt;=60,4,$F61&lt;=120,3,$F61&lt;=180,2,TRUE,1)</f>
        <v>5</v>
      </c>
      <c r="J61" cm="1">
        <f t="array" ref="J61">_xlfn.IFS($G61&gt;=20,5,$G61&gt;=15,4,$G61&gt;=10,3,$G61&gt;=5,2,TRUE,1)</f>
        <v>4</v>
      </c>
      <c r="K61" cm="1">
        <f t="array" ref="K61">_xlfn.IFS($H61&gt;=200000,5,$H61&gt;=100000,4,$H61&gt;=50000,3,$H61&gt;=20000,2,TRUE,1)</f>
        <v>4</v>
      </c>
      <c r="L61" t="str">
        <f t="shared" si="3"/>
        <v>544</v>
      </c>
      <c r="M61" t="str" cm="1">
        <f t="array" ref="M61">_xlfn.IFS(AND(I61&gt;=4,K61&gt;=4,J61&gt;=4),"Champions",AND(I61&gt;=3,K61&gt;=4,J61&gt;=3),"Loyal Customers",AND(I61&gt;=4,J61&gt;=3,K61&gt;=3),"Potential Loyalists",AND(I61&gt;=5,J61&lt;=2),"New Customers",AND(I61&gt;=3,J61&gt;=3,K61&gt;=3),"Promising",AND(I61&lt;=2,J61&gt;=3,K61&gt;=3),"Need Attention",AND(I61&gt;=3,J61&lt;=2,K61&gt;=2),"About to Sleep",AND(I61&lt;=2,J61&gt;=2,K61&gt;=2),"At Risk",AND(I61&lt;=1,K61&gt;=4),"Cant Lose Them",AND(I61&lt;=2,J61&lt;=2),"Hibernating",TRUE,"Lost")</f>
        <v>Champions</v>
      </c>
    </row>
    <row r="62" spans="2:13" x14ac:dyDescent="0.25">
      <c r="B62" s="2">
        <v>10058</v>
      </c>
      <c r="C62" s="3">
        <v>45288</v>
      </c>
      <c r="D62" s="59">
        <v>17</v>
      </c>
      <c r="E62" s="59">
        <v>256316.04</v>
      </c>
      <c r="F62" s="6">
        <f t="shared" si="0"/>
        <v>3</v>
      </c>
      <c r="G62">
        <f t="shared" si="1"/>
        <v>17</v>
      </c>
      <c r="H62">
        <f t="shared" si="2"/>
        <v>256316.04</v>
      </c>
      <c r="I62" cm="1">
        <f t="array" ref="I62">_xlfn.IFS($F62&lt;=30,5,$F62&lt;=60,4,$F62&lt;=120,3,$F62&lt;=180,2,TRUE,1)</f>
        <v>5</v>
      </c>
      <c r="J62" cm="1">
        <f t="array" ref="J62">_xlfn.IFS($G62&gt;=20,5,$G62&gt;=15,4,$G62&gt;=10,3,$G62&gt;=5,2,TRUE,1)</f>
        <v>4</v>
      </c>
      <c r="K62" cm="1">
        <f t="array" ref="K62">_xlfn.IFS($H62&gt;=200000,5,$H62&gt;=100000,4,$H62&gt;=50000,3,$H62&gt;=20000,2,TRUE,1)</f>
        <v>5</v>
      </c>
      <c r="L62" t="str">
        <f t="shared" si="3"/>
        <v>545</v>
      </c>
      <c r="M62" t="str" cm="1">
        <f t="array" ref="M62">_xlfn.IFS(AND(I62&gt;=4,K62&gt;=4,J62&gt;=4),"Champions",AND(I62&gt;=3,K62&gt;=4,J62&gt;=3),"Loyal Customers",AND(I62&gt;=4,J62&gt;=3,K62&gt;=3),"Potential Loyalists",AND(I62&gt;=5,J62&lt;=2),"New Customers",AND(I62&gt;=3,J62&gt;=3,K62&gt;=3),"Promising",AND(I62&lt;=2,J62&gt;=3,K62&gt;=3),"Need Attention",AND(I62&gt;=3,J62&lt;=2,K62&gt;=2),"About to Sleep",AND(I62&lt;=2,J62&gt;=2,K62&gt;=2),"At Risk",AND(I62&lt;=1,K62&gt;=4),"Cant Lose Them",AND(I62&lt;=2,J62&lt;=2),"Hibernating",TRUE,"Lost")</f>
        <v>Champions</v>
      </c>
    </row>
    <row r="63" spans="2:13" x14ac:dyDescent="0.25">
      <c r="B63" s="2">
        <v>10059</v>
      </c>
      <c r="C63" s="3">
        <v>45262</v>
      </c>
      <c r="D63" s="59">
        <v>17</v>
      </c>
      <c r="E63" s="59">
        <v>164807.03</v>
      </c>
      <c r="F63" s="6">
        <f t="shared" si="0"/>
        <v>29</v>
      </c>
      <c r="G63">
        <f t="shared" si="1"/>
        <v>17</v>
      </c>
      <c r="H63">
        <f t="shared" si="2"/>
        <v>164807.03</v>
      </c>
      <c r="I63" cm="1">
        <f t="array" ref="I63">_xlfn.IFS($F63&lt;=30,5,$F63&lt;=60,4,$F63&lt;=120,3,$F63&lt;=180,2,TRUE,1)</f>
        <v>5</v>
      </c>
      <c r="J63" cm="1">
        <f t="array" ref="J63">_xlfn.IFS($G63&gt;=20,5,$G63&gt;=15,4,$G63&gt;=10,3,$G63&gt;=5,2,TRUE,1)</f>
        <v>4</v>
      </c>
      <c r="K63" cm="1">
        <f t="array" ref="K63">_xlfn.IFS($H63&gt;=200000,5,$H63&gt;=100000,4,$H63&gt;=50000,3,$H63&gt;=20000,2,TRUE,1)</f>
        <v>4</v>
      </c>
      <c r="L63" t="str">
        <f t="shared" si="3"/>
        <v>544</v>
      </c>
      <c r="M63" t="str" cm="1">
        <f t="array" ref="M63">_xlfn.IFS(AND(I63&gt;=4,K63&gt;=4,J63&gt;=4),"Champions",AND(I63&gt;=3,K63&gt;=4,J63&gt;=3),"Loyal Customers",AND(I63&gt;=4,J63&gt;=3,K63&gt;=3),"Potential Loyalists",AND(I63&gt;=5,J63&lt;=2),"New Customers",AND(I63&gt;=3,J63&gt;=3,K63&gt;=3),"Promising",AND(I63&lt;=2,J63&gt;=3,K63&gt;=3),"Need Attention",AND(I63&gt;=3,J63&lt;=2,K63&gt;=2),"About to Sleep",AND(I63&lt;=2,J63&gt;=2,K63&gt;=2),"At Risk",AND(I63&lt;=1,K63&gt;=4),"Cant Lose Them",AND(I63&lt;=2,J63&lt;=2),"Hibernating",TRUE,"Lost")</f>
        <v>Champions</v>
      </c>
    </row>
    <row r="64" spans="2:13" x14ac:dyDescent="0.25">
      <c r="B64" s="2">
        <v>10060</v>
      </c>
      <c r="C64" s="3">
        <v>45255</v>
      </c>
      <c r="D64" s="59">
        <v>10</v>
      </c>
      <c r="E64" s="59">
        <v>115042.2</v>
      </c>
      <c r="F64" s="6">
        <f t="shared" si="0"/>
        <v>36</v>
      </c>
      <c r="G64">
        <f t="shared" si="1"/>
        <v>10</v>
      </c>
      <c r="H64">
        <f t="shared" si="2"/>
        <v>115042.2</v>
      </c>
      <c r="I64" cm="1">
        <f t="array" ref="I64">_xlfn.IFS($F64&lt;=30,5,$F64&lt;=60,4,$F64&lt;=120,3,$F64&lt;=180,2,TRUE,1)</f>
        <v>4</v>
      </c>
      <c r="J64" cm="1">
        <f t="array" ref="J64">_xlfn.IFS($G64&gt;=20,5,$G64&gt;=15,4,$G64&gt;=10,3,$G64&gt;=5,2,TRUE,1)</f>
        <v>3</v>
      </c>
      <c r="K64" cm="1">
        <f t="array" ref="K64">_xlfn.IFS($H64&gt;=200000,5,$H64&gt;=100000,4,$H64&gt;=50000,3,$H64&gt;=20000,2,TRUE,1)</f>
        <v>4</v>
      </c>
      <c r="L64" t="str">
        <f t="shared" si="3"/>
        <v>434</v>
      </c>
      <c r="M64" t="str" cm="1">
        <f t="array" ref="M64">_xlfn.IFS(AND(I64&gt;=4,K64&gt;=4,J64&gt;=4),"Champions",AND(I64&gt;=3,K64&gt;=4,J64&gt;=3),"Loyal Customers",AND(I64&gt;=4,J64&gt;=3,K64&gt;=3),"Potential Loyalists",AND(I64&gt;=5,J64&lt;=2),"New Customers",AND(I64&gt;=3,J64&gt;=3,K64&gt;=3),"Promising",AND(I64&lt;=2,J64&gt;=3,K64&gt;=3),"Need Attention",AND(I64&gt;=3,J64&lt;=2,K64&gt;=2),"About to Sleep",AND(I64&lt;=2,J64&gt;=2,K64&gt;=2),"At Risk",AND(I64&lt;=1,K64&gt;=4),"Cant Lose Them",AND(I64&lt;=2,J64&lt;=2),"Hibernating",TRUE,"Lost")</f>
        <v>Loyal Customers</v>
      </c>
    </row>
    <row r="65" spans="2:13" x14ac:dyDescent="0.25">
      <c r="B65" s="2">
        <v>10061</v>
      </c>
      <c r="C65" s="3">
        <v>45274</v>
      </c>
      <c r="D65" s="59">
        <v>7</v>
      </c>
      <c r="E65" s="59">
        <v>115192.8</v>
      </c>
      <c r="F65" s="6">
        <f t="shared" si="0"/>
        <v>17</v>
      </c>
      <c r="G65">
        <f t="shared" si="1"/>
        <v>7</v>
      </c>
      <c r="H65">
        <f t="shared" si="2"/>
        <v>115192.8</v>
      </c>
      <c r="I65" cm="1">
        <f t="array" ref="I65">_xlfn.IFS($F65&lt;=30,5,$F65&lt;=60,4,$F65&lt;=120,3,$F65&lt;=180,2,TRUE,1)</f>
        <v>5</v>
      </c>
      <c r="J65" cm="1">
        <f t="array" ref="J65">_xlfn.IFS($G65&gt;=20,5,$G65&gt;=15,4,$G65&gt;=10,3,$G65&gt;=5,2,TRUE,1)</f>
        <v>2</v>
      </c>
      <c r="K65" cm="1">
        <f t="array" ref="K65">_xlfn.IFS($H65&gt;=200000,5,$H65&gt;=100000,4,$H65&gt;=50000,3,$H65&gt;=20000,2,TRUE,1)</f>
        <v>4</v>
      </c>
      <c r="L65" t="str">
        <f t="shared" si="3"/>
        <v>524</v>
      </c>
      <c r="M65" t="str" cm="1">
        <f t="array" ref="M65">_xlfn.IFS(AND(I65&gt;=4,K65&gt;=4,J65&gt;=4),"Champions",AND(I65&gt;=3,K65&gt;=4,J65&gt;=3),"Loyal Customers",AND(I65&gt;=4,J65&gt;=3,K65&gt;=3),"Potential Loyalists",AND(I65&gt;=5,J65&lt;=2),"New Customers",AND(I65&gt;=3,J65&gt;=3,K65&gt;=3),"Promising",AND(I65&lt;=2,J65&gt;=3,K65&gt;=3),"Need Attention",AND(I65&gt;=3,J65&lt;=2,K65&gt;=2),"About to Sleep",AND(I65&lt;=2,J65&gt;=2,K65&gt;=2),"At Risk",AND(I65&lt;=1,K65&gt;=4),"Cant Lose Them",AND(I65&lt;=2,J65&lt;=2),"Hibernating",TRUE,"Lost")</f>
        <v>New Customers</v>
      </c>
    </row>
    <row r="66" spans="2:13" x14ac:dyDescent="0.25">
      <c r="B66" s="2">
        <v>10062</v>
      </c>
      <c r="C66" s="3">
        <v>45282</v>
      </c>
      <c r="D66" s="59">
        <v>15</v>
      </c>
      <c r="E66" s="59">
        <v>155289</v>
      </c>
      <c r="F66" s="6">
        <f t="shared" si="0"/>
        <v>9</v>
      </c>
      <c r="G66">
        <f t="shared" si="1"/>
        <v>15</v>
      </c>
      <c r="H66">
        <f t="shared" si="2"/>
        <v>155289</v>
      </c>
      <c r="I66" cm="1">
        <f t="array" ref="I66">_xlfn.IFS($F66&lt;=30,5,$F66&lt;=60,4,$F66&lt;=120,3,$F66&lt;=180,2,TRUE,1)</f>
        <v>5</v>
      </c>
      <c r="J66" cm="1">
        <f t="array" ref="J66">_xlfn.IFS($G66&gt;=20,5,$G66&gt;=15,4,$G66&gt;=10,3,$G66&gt;=5,2,TRUE,1)</f>
        <v>4</v>
      </c>
      <c r="K66" cm="1">
        <f t="array" ref="K66">_xlfn.IFS($H66&gt;=200000,5,$H66&gt;=100000,4,$H66&gt;=50000,3,$H66&gt;=20000,2,TRUE,1)</f>
        <v>4</v>
      </c>
      <c r="L66" t="str">
        <f t="shared" si="3"/>
        <v>544</v>
      </c>
      <c r="M66" t="str" cm="1">
        <f t="array" ref="M66">_xlfn.IFS(AND(I66&gt;=4,K66&gt;=4,J66&gt;=4),"Champions",AND(I66&gt;=3,K66&gt;=4,J66&gt;=3),"Loyal Customers",AND(I66&gt;=4,J66&gt;=3,K66&gt;=3),"Potential Loyalists",AND(I66&gt;=5,J66&lt;=2),"New Customers",AND(I66&gt;=3,J66&gt;=3,K66&gt;=3),"Promising",AND(I66&lt;=2,J66&gt;=3,K66&gt;=3),"Need Attention",AND(I66&gt;=3,J66&lt;=2,K66&gt;=2),"About to Sleep",AND(I66&lt;=2,J66&gt;=2,K66&gt;=2),"At Risk",AND(I66&lt;=1,K66&gt;=4),"Cant Lose Them",AND(I66&lt;=2,J66&lt;=2),"Hibernating",TRUE,"Lost")</f>
        <v>Champions</v>
      </c>
    </row>
    <row r="67" spans="2:13" x14ac:dyDescent="0.25">
      <c r="B67" s="2">
        <v>10063</v>
      </c>
      <c r="C67" s="3">
        <v>45277</v>
      </c>
      <c r="D67" s="59">
        <v>10</v>
      </c>
      <c r="E67" s="59">
        <v>97809.45</v>
      </c>
      <c r="F67" s="6">
        <f t="shared" si="0"/>
        <v>14</v>
      </c>
      <c r="G67">
        <f t="shared" si="1"/>
        <v>10</v>
      </c>
      <c r="H67">
        <f t="shared" si="2"/>
        <v>97809.45</v>
      </c>
      <c r="I67" cm="1">
        <f t="array" ref="I67">_xlfn.IFS($F67&lt;=30,5,$F67&lt;=60,4,$F67&lt;=120,3,$F67&lt;=180,2,TRUE,1)</f>
        <v>5</v>
      </c>
      <c r="J67" cm="1">
        <f t="array" ref="J67">_xlfn.IFS($G67&gt;=20,5,$G67&gt;=15,4,$G67&gt;=10,3,$G67&gt;=5,2,TRUE,1)</f>
        <v>3</v>
      </c>
      <c r="K67" cm="1">
        <f t="array" ref="K67">_xlfn.IFS($H67&gt;=200000,5,$H67&gt;=100000,4,$H67&gt;=50000,3,$H67&gt;=20000,2,TRUE,1)</f>
        <v>3</v>
      </c>
      <c r="L67" t="str">
        <f t="shared" si="3"/>
        <v>533</v>
      </c>
      <c r="M67" t="str" cm="1">
        <f t="array" ref="M67">_xlfn.IFS(AND(I67&gt;=4,K67&gt;=4,J67&gt;=4),"Champions",AND(I67&gt;=3,K67&gt;=4,J67&gt;=3),"Loyal Customers",AND(I67&gt;=4,J67&gt;=3,K67&gt;=3),"Potential Loyalists",AND(I67&gt;=5,J67&lt;=2),"New Customers",AND(I67&gt;=3,J67&gt;=3,K67&gt;=3),"Promising",AND(I67&lt;=2,J67&gt;=3,K67&gt;=3),"Need Attention",AND(I67&gt;=3,J67&lt;=2,K67&gt;=2),"About to Sleep",AND(I67&lt;=2,J67&gt;=2,K67&gt;=2),"At Risk",AND(I67&lt;=1,K67&gt;=4),"Cant Lose Them",AND(I67&lt;=2,J67&lt;=2),"Hibernating",TRUE,"Lost")</f>
        <v>Potential Loyalists</v>
      </c>
    </row>
    <row r="68" spans="2:13" x14ac:dyDescent="0.25">
      <c r="B68" s="2">
        <v>10064</v>
      </c>
      <c r="C68" s="3">
        <v>45288</v>
      </c>
      <c r="D68" s="59">
        <v>8</v>
      </c>
      <c r="E68" s="59">
        <v>74810</v>
      </c>
      <c r="F68" s="6">
        <f t="shared" ref="F68:F131" si="4">$E$1-$C68</f>
        <v>3</v>
      </c>
      <c r="G68">
        <f t="shared" ref="G68:G131" si="5">$D68</f>
        <v>8</v>
      </c>
      <c r="H68">
        <f t="shared" ref="H68:H131" si="6">$E68</f>
        <v>74810</v>
      </c>
      <c r="I68" cm="1">
        <f t="array" ref="I68">_xlfn.IFS($F68&lt;=30,5,$F68&lt;=60,4,$F68&lt;=120,3,$F68&lt;=180,2,TRUE,1)</f>
        <v>5</v>
      </c>
      <c r="J68" cm="1">
        <f t="array" ref="J68">_xlfn.IFS($G68&gt;=20,5,$G68&gt;=15,4,$G68&gt;=10,3,$G68&gt;=5,2,TRUE,1)</f>
        <v>2</v>
      </c>
      <c r="K68" cm="1">
        <f t="array" ref="K68">_xlfn.IFS($H68&gt;=200000,5,$H68&gt;=100000,4,$H68&gt;=50000,3,$H68&gt;=20000,2,TRUE,1)</f>
        <v>3</v>
      </c>
      <c r="L68" t="str">
        <f t="shared" si="3"/>
        <v>523</v>
      </c>
      <c r="M68" t="str" cm="1">
        <f t="array" ref="M68">_xlfn.IFS(AND(I68&gt;=4,K68&gt;=4,J68&gt;=4),"Champions",AND(I68&gt;=3,K68&gt;=4,J68&gt;=3),"Loyal Customers",AND(I68&gt;=4,J68&gt;=3,K68&gt;=3),"Potential Loyalists",AND(I68&gt;=5,J68&lt;=2),"New Customers",AND(I68&gt;=3,J68&gt;=3,K68&gt;=3),"Promising",AND(I68&lt;=2,J68&gt;=3,K68&gt;=3),"Need Attention",AND(I68&gt;=3,J68&lt;=2,K68&gt;=2),"About to Sleep",AND(I68&lt;=2,J68&gt;=2,K68&gt;=2),"At Risk",AND(I68&lt;=1,K68&gt;=4),"Cant Lose Them",AND(I68&lt;=2,J68&lt;=2),"Hibernating",TRUE,"Lost")</f>
        <v>New Customers</v>
      </c>
    </row>
    <row r="69" spans="2:13" x14ac:dyDescent="0.25">
      <c r="B69" s="2">
        <v>10065</v>
      </c>
      <c r="C69" s="3">
        <v>45243</v>
      </c>
      <c r="D69" s="59">
        <v>9</v>
      </c>
      <c r="E69" s="59">
        <v>84520.7</v>
      </c>
      <c r="F69" s="6">
        <f t="shared" si="4"/>
        <v>48</v>
      </c>
      <c r="G69">
        <f t="shared" si="5"/>
        <v>9</v>
      </c>
      <c r="H69">
        <f t="shared" si="6"/>
        <v>84520.7</v>
      </c>
      <c r="I69" cm="1">
        <f t="array" ref="I69">_xlfn.IFS($F69&lt;=30,5,$F69&lt;=60,4,$F69&lt;=120,3,$F69&lt;=180,2,TRUE,1)</f>
        <v>4</v>
      </c>
      <c r="J69" cm="1">
        <f t="array" ref="J69">_xlfn.IFS($G69&gt;=20,5,$G69&gt;=15,4,$G69&gt;=10,3,$G69&gt;=5,2,TRUE,1)</f>
        <v>2</v>
      </c>
      <c r="K69" cm="1">
        <f t="array" ref="K69">_xlfn.IFS($H69&gt;=200000,5,$H69&gt;=100000,4,$H69&gt;=50000,3,$H69&gt;=20000,2,TRUE,1)</f>
        <v>3</v>
      </c>
      <c r="L69" t="str">
        <f t="shared" ref="L69:L132" si="7">I69&amp;J69&amp;K69</f>
        <v>423</v>
      </c>
      <c r="M69" t="str" cm="1">
        <f t="array" ref="M69">_xlfn.IFS(AND(I69&gt;=4,K69&gt;=4,J69&gt;=4),"Champions",AND(I69&gt;=3,K69&gt;=4,J69&gt;=3),"Loyal Customers",AND(I69&gt;=4,J69&gt;=3,K69&gt;=3),"Potential Loyalists",AND(I69&gt;=5,J69&lt;=2),"New Customers",AND(I69&gt;=3,J69&gt;=3,K69&gt;=3),"Promising",AND(I69&lt;=2,J69&gt;=3,K69&gt;=3),"Need Attention",AND(I69&gt;=3,J69&lt;=2,K69&gt;=2),"About to Sleep",AND(I69&lt;=2,J69&gt;=2,K69&gt;=2),"At Risk",AND(I69&lt;=1,K69&gt;=4),"Cant Lose Them",AND(I69&lt;=2,J69&lt;=2),"Hibernating",TRUE,"Lost")</f>
        <v>About to Sleep</v>
      </c>
    </row>
    <row r="70" spans="2:13" x14ac:dyDescent="0.25">
      <c r="B70" s="2">
        <v>10066</v>
      </c>
      <c r="C70" s="3">
        <v>45278</v>
      </c>
      <c r="D70" s="59">
        <v>15</v>
      </c>
      <c r="E70" s="59">
        <v>144869.75</v>
      </c>
      <c r="F70" s="6">
        <f t="shared" si="4"/>
        <v>13</v>
      </c>
      <c r="G70">
        <f t="shared" si="5"/>
        <v>15</v>
      </c>
      <c r="H70">
        <f t="shared" si="6"/>
        <v>144869.75</v>
      </c>
      <c r="I70" cm="1">
        <f t="array" ref="I70">_xlfn.IFS($F70&lt;=30,5,$F70&lt;=60,4,$F70&lt;=120,3,$F70&lt;=180,2,TRUE,1)</f>
        <v>5</v>
      </c>
      <c r="J70" cm="1">
        <f t="array" ref="J70">_xlfn.IFS($G70&gt;=20,5,$G70&gt;=15,4,$G70&gt;=10,3,$G70&gt;=5,2,TRUE,1)</f>
        <v>4</v>
      </c>
      <c r="K70" cm="1">
        <f t="array" ref="K70">_xlfn.IFS($H70&gt;=200000,5,$H70&gt;=100000,4,$H70&gt;=50000,3,$H70&gt;=20000,2,TRUE,1)</f>
        <v>4</v>
      </c>
      <c r="L70" t="str">
        <f t="shared" si="7"/>
        <v>544</v>
      </c>
      <c r="M70" t="str" cm="1">
        <f t="array" ref="M70">_xlfn.IFS(AND(I70&gt;=4,K70&gt;=4,J70&gt;=4),"Champions",AND(I70&gt;=3,K70&gt;=4,J70&gt;=3),"Loyal Customers",AND(I70&gt;=4,J70&gt;=3,K70&gt;=3),"Potential Loyalists",AND(I70&gt;=5,J70&lt;=2),"New Customers",AND(I70&gt;=3,J70&gt;=3,K70&gt;=3),"Promising",AND(I70&lt;=2,J70&gt;=3,K70&gt;=3),"Need Attention",AND(I70&gt;=3,J70&lt;=2,K70&gt;=2),"About to Sleep",AND(I70&lt;=2,J70&gt;=2,K70&gt;=2),"At Risk",AND(I70&lt;=1,K70&gt;=4),"Cant Lose Them",AND(I70&lt;=2,J70&lt;=2),"Hibernating",TRUE,"Lost")</f>
        <v>Champions</v>
      </c>
    </row>
    <row r="71" spans="2:13" x14ac:dyDescent="0.25">
      <c r="B71" s="2">
        <v>10067</v>
      </c>
      <c r="C71" s="3">
        <v>45268</v>
      </c>
      <c r="D71" s="59">
        <v>15</v>
      </c>
      <c r="E71" s="59">
        <v>128054.83</v>
      </c>
      <c r="F71" s="6">
        <f t="shared" si="4"/>
        <v>23</v>
      </c>
      <c r="G71">
        <f t="shared" si="5"/>
        <v>15</v>
      </c>
      <c r="H71">
        <f t="shared" si="6"/>
        <v>128054.83</v>
      </c>
      <c r="I71" cm="1">
        <f t="array" ref="I71">_xlfn.IFS($F71&lt;=30,5,$F71&lt;=60,4,$F71&lt;=120,3,$F71&lt;=180,2,TRUE,1)</f>
        <v>5</v>
      </c>
      <c r="J71" cm="1">
        <f t="array" ref="J71">_xlfn.IFS($G71&gt;=20,5,$G71&gt;=15,4,$G71&gt;=10,3,$G71&gt;=5,2,TRUE,1)</f>
        <v>4</v>
      </c>
      <c r="K71" cm="1">
        <f t="array" ref="K71">_xlfn.IFS($H71&gt;=200000,5,$H71&gt;=100000,4,$H71&gt;=50000,3,$H71&gt;=20000,2,TRUE,1)</f>
        <v>4</v>
      </c>
      <c r="L71" t="str">
        <f t="shared" si="7"/>
        <v>544</v>
      </c>
      <c r="M71" t="str" cm="1">
        <f t="array" ref="M71">_xlfn.IFS(AND(I71&gt;=4,K71&gt;=4,J71&gt;=4),"Champions",AND(I71&gt;=3,K71&gt;=4,J71&gt;=3),"Loyal Customers",AND(I71&gt;=4,J71&gt;=3,K71&gt;=3),"Potential Loyalists",AND(I71&gt;=5,J71&lt;=2),"New Customers",AND(I71&gt;=3,J71&gt;=3,K71&gt;=3),"Promising",AND(I71&lt;=2,J71&gt;=3,K71&gt;=3),"Need Attention",AND(I71&gt;=3,J71&lt;=2,K71&gt;=2),"About to Sleep",AND(I71&lt;=2,J71&gt;=2,K71&gt;=2),"At Risk",AND(I71&lt;=1,K71&gt;=4),"Cant Lose Them",AND(I71&lt;=2,J71&lt;=2),"Hibernating",TRUE,"Lost")</f>
        <v>Champions</v>
      </c>
    </row>
    <row r="72" spans="2:13" x14ac:dyDescent="0.25">
      <c r="B72" s="2">
        <v>10068</v>
      </c>
      <c r="C72" s="3">
        <v>45273</v>
      </c>
      <c r="D72" s="59">
        <v>17</v>
      </c>
      <c r="E72" s="59">
        <v>143498.65</v>
      </c>
      <c r="F72" s="6">
        <f t="shared" si="4"/>
        <v>18</v>
      </c>
      <c r="G72">
        <f t="shared" si="5"/>
        <v>17</v>
      </c>
      <c r="H72">
        <f t="shared" si="6"/>
        <v>143498.65</v>
      </c>
      <c r="I72" cm="1">
        <f t="array" ref="I72">_xlfn.IFS($F72&lt;=30,5,$F72&lt;=60,4,$F72&lt;=120,3,$F72&lt;=180,2,TRUE,1)</f>
        <v>5</v>
      </c>
      <c r="J72" cm="1">
        <f t="array" ref="J72">_xlfn.IFS($G72&gt;=20,5,$G72&gt;=15,4,$G72&gt;=10,3,$G72&gt;=5,2,TRUE,1)</f>
        <v>4</v>
      </c>
      <c r="K72" cm="1">
        <f t="array" ref="K72">_xlfn.IFS($H72&gt;=200000,5,$H72&gt;=100000,4,$H72&gt;=50000,3,$H72&gt;=20000,2,TRUE,1)</f>
        <v>4</v>
      </c>
      <c r="L72" t="str">
        <f t="shared" si="7"/>
        <v>544</v>
      </c>
      <c r="M72" t="str" cm="1">
        <f t="array" ref="M72">_xlfn.IFS(AND(I72&gt;=4,K72&gt;=4,J72&gt;=4),"Champions",AND(I72&gt;=3,K72&gt;=4,J72&gt;=3),"Loyal Customers",AND(I72&gt;=4,J72&gt;=3,K72&gt;=3),"Potential Loyalists",AND(I72&gt;=5,J72&lt;=2),"New Customers",AND(I72&gt;=3,J72&gt;=3,K72&gt;=3),"Promising",AND(I72&lt;=2,J72&gt;=3,K72&gt;=3),"Need Attention",AND(I72&gt;=3,J72&lt;=2,K72&gt;=2),"About to Sleep",AND(I72&lt;=2,J72&gt;=2,K72&gt;=2),"At Risk",AND(I72&lt;=1,K72&gt;=4),"Cant Lose Them",AND(I72&lt;=2,J72&lt;=2),"Hibernating",TRUE,"Lost")</f>
        <v>Champions</v>
      </c>
    </row>
    <row r="73" spans="2:13" x14ac:dyDescent="0.25">
      <c r="B73" s="2">
        <v>10069</v>
      </c>
      <c r="C73" s="3">
        <v>45263</v>
      </c>
      <c r="D73" s="59">
        <v>8</v>
      </c>
      <c r="E73" s="59">
        <v>62022.36</v>
      </c>
      <c r="F73" s="6">
        <f t="shared" si="4"/>
        <v>28</v>
      </c>
      <c r="G73">
        <f t="shared" si="5"/>
        <v>8</v>
      </c>
      <c r="H73">
        <f t="shared" si="6"/>
        <v>62022.36</v>
      </c>
      <c r="I73" cm="1">
        <f t="array" ref="I73">_xlfn.IFS($F73&lt;=30,5,$F73&lt;=60,4,$F73&lt;=120,3,$F73&lt;=180,2,TRUE,1)</f>
        <v>5</v>
      </c>
      <c r="J73" cm="1">
        <f t="array" ref="J73">_xlfn.IFS($G73&gt;=20,5,$G73&gt;=15,4,$G73&gt;=10,3,$G73&gt;=5,2,TRUE,1)</f>
        <v>2</v>
      </c>
      <c r="K73" cm="1">
        <f t="array" ref="K73">_xlfn.IFS($H73&gt;=200000,5,$H73&gt;=100000,4,$H73&gt;=50000,3,$H73&gt;=20000,2,TRUE,1)</f>
        <v>3</v>
      </c>
      <c r="L73" t="str">
        <f t="shared" si="7"/>
        <v>523</v>
      </c>
      <c r="M73" t="str" cm="1">
        <f t="array" ref="M73">_xlfn.IFS(AND(I73&gt;=4,K73&gt;=4,J73&gt;=4),"Champions",AND(I73&gt;=3,K73&gt;=4,J73&gt;=3),"Loyal Customers",AND(I73&gt;=4,J73&gt;=3,K73&gt;=3),"Potential Loyalists",AND(I73&gt;=5,J73&lt;=2),"New Customers",AND(I73&gt;=3,J73&gt;=3,K73&gt;=3),"Promising",AND(I73&lt;=2,J73&gt;=3,K73&gt;=3),"Need Attention",AND(I73&gt;=3,J73&lt;=2,K73&gt;=2),"About to Sleep",AND(I73&lt;=2,J73&gt;=2,K73&gt;=2),"At Risk",AND(I73&lt;=1,K73&gt;=4),"Cant Lose Them",AND(I73&lt;=2,J73&lt;=2),"Hibernating",TRUE,"Lost")</f>
        <v>New Customers</v>
      </c>
    </row>
    <row r="74" spans="2:13" x14ac:dyDescent="0.25">
      <c r="B74" s="2">
        <v>10070</v>
      </c>
      <c r="C74" s="3">
        <v>45242</v>
      </c>
      <c r="D74" s="59">
        <v>20</v>
      </c>
      <c r="E74" s="59">
        <v>216672.86</v>
      </c>
      <c r="F74" s="6">
        <f t="shared" si="4"/>
        <v>49</v>
      </c>
      <c r="G74">
        <f t="shared" si="5"/>
        <v>20</v>
      </c>
      <c r="H74">
        <f t="shared" si="6"/>
        <v>216672.86</v>
      </c>
      <c r="I74" cm="1">
        <f t="array" ref="I74">_xlfn.IFS($F74&lt;=30,5,$F74&lt;=60,4,$F74&lt;=120,3,$F74&lt;=180,2,TRUE,1)</f>
        <v>4</v>
      </c>
      <c r="J74" cm="1">
        <f t="array" ref="J74">_xlfn.IFS($G74&gt;=20,5,$G74&gt;=15,4,$G74&gt;=10,3,$G74&gt;=5,2,TRUE,1)</f>
        <v>5</v>
      </c>
      <c r="K74" cm="1">
        <f t="array" ref="K74">_xlfn.IFS($H74&gt;=200000,5,$H74&gt;=100000,4,$H74&gt;=50000,3,$H74&gt;=20000,2,TRUE,1)</f>
        <v>5</v>
      </c>
      <c r="L74" t="str">
        <f t="shared" si="7"/>
        <v>455</v>
      </c>
      <c r="M74" t="str" cm="1">
        <f t="array" ref="M74">_xlfn.IFS(AND(I74&gt;=4,K74&gt;=4,J74&gt;=4),"Champions",AND(I74&gt;=3,K74&gt;=4,J74&gt;=3),"Loyal Customers",AND(I74&gt;=4,J74&gt;=3,K74&gt;=3),"Potential Loyalists",AND(I74&gt;=5,J74&lt;=2),"New Customers",AND(I74&gt;=3,J74&gt;=3,K74&gt;=3),"Promising",AND(I74&lt;=2,J74&gt;=3,K74&gt;=3),"Need Attention",AND(I74&gt;=3,J74&lt;=2,K74&gt;=2),"About to Sleep",AND(I74&lt;=2,J74&gt;=2,K74&gt;=2),"At Risk",AND(I74&lt;=1,K74&gt;=4),"Cant Lose Them",AND(I74&lt;=2,J74&lt;=2),"Hibernating",TRUE,"Lost")</f>
        <v>Champions</v>
      </c>
    </row>
    <row r="75" spans="2:13" x14ac:dyDescent="0.25">
      <c r="B75" s="2">
        <v>10071</v>
      </c>
      <c r="C75" s="3">
        <v>45285</v>
      </c>
      <c r="D75" s="59">
        <v>13</v>
      </c>
      <c r="E75" s="59">
        <v>127640.66</v>
      </c>
      <c r="F75" s="6">
        <f t="shared" si="4"/>
        <v>6</v>
      </c>
      <c r="G75">
        <f t="shared" si="5"/>
        <v>13</v>
      </c>
      <c r="H75">
        <f t="shared" si="6"/>
        <v>127640.66</v>
      </c>
      <c r="I75" cm="1">
        <f t="array" ref="I75">_xlfn.IFS($F75&lt;=30,5,$F75&lt;=60,4,$F75&lt;=120,3,$F75&lt;=180,2,TRUE,1)</f>
        <v>5</v>
      </c>
      <c r="J75" cm="1">
        <f t="array" ref="J75">_xlfn.IFS($G75&gt;=20,5,$G75&gt;=15,4,$G75&gt;=10,3,$G75&gt;=5,2,TRUE,1)</f>
        <v>3</v>
      </c>
      <c r="K75" cm="1">
        <f t="array" ref="K75">_xlfn.IFS($H75&gt;=200000,5,$H75&gt;=100000,4,$H75&gt;=50000,3,$H75&gt;=20000,2,TRUE,1)</f>
        <v>4</v>
      </c>
      <c r="L75" t="str">
        <f t="shared" si="7"/>
        <v>534</v>
      </c>
      <c r="M75" t="str" cm="1">
        <f t="array" ref="M75">_xlfn.IFS(AND(I75&gt;=4,K75&gt;=4,J75&gt;=4),"Champions",AND(I75&gt;=3,K75&gt;=4,J75&gt;=3),"Loyal Customers",AND(I75&gt;=4,J75&gt;=3,K75&gt;=3),"Potential Loyalists",AND(I75&gt;=5,J75&lt;=2),"New Customers",AND(I75&gt;=3,J75&gt;=3,K75&gt;=3),"Promising",AND(I75&lt;=2,J75&gt;=3,K75&gt;=3),"Need Attention",AND(I75&gt;=3,J75&lt;=2,K75&gt;=2),"About to Sleep",AND(I75&lt;=2,J75&gt;=2,K75&gt;=2),"At Risk",AND(I75&lt;=1,K75&gt;=4),"Cant Lose Them",AND(I75&lt;=2,J75&lt;=2),"Hibernating",TRUE,"Lost")</f>
        <v>Loyal Customers</v>
      </c>
    </row>
    <row r="76" spans="2:13" x14ac:dyDescent="0.25">
      <c r="B76" s="2">
        <v>10072</v>
      </c>
      <c r="C76" s="3">
        <v>45285</v>
      </c>
      <c r="D76" s="59">
        <v>10</v>
      </c>
      <c r="E76" s="59">
        <v>101574.14</v>
      </c>
      <c r="F76" s="6">
        <f t="shared" si="4"/>
        <v>6</v>
      </c>
      <c r="G76">
        <f t="shared" si="5"/>
        <v>10</v>
      </c>
      <c r="H76">
        <f t="shared" si="6"/>
        <v>101574.14</v>
      </c>
      <c r="I76" cm="1">
        <f t="array" ref="I76">_xlfn.IFS($F76&lt;=30,5,$F76&lt;=60,4,$F76&lt;=120,3,$F76&lt;=180,2,TRUE,1)</f>
        <v>5</v>
      </c>
      <c r="J76" cm="1">
        <f t="array" ref="J76">_xlfn.IFS($G76&gt;=20,5,$G76&gt;=15,4,$G76&gt;=10,3,$G76&gt;=5,2,TRUE,1)</f>
        <v>3</v>
      </c>
      <c r="K76" cm="1">
        <f t="array" ref="K76">_xlfn.IFS($H76&gt;=200000,5,$H76&gt;=100000,4,$H76&gt;=50000,3,$H76&gt;=20000,2,TRUE,1)</f>
        <v>4</v>
      </c>
      <c r="L76" t="str">
        <f t="shared" si="7"/>
        <v>534</v>
      </c>
      <c r="M76" t="str" cm="1">
        <f t="array" ref="M76">_xlfn.IFS(AND(I76&gt;=4,K76&gt;=4,J76&gt;=4),"Champions",AND(I76&gt;=3,K76&gt;=4,J76&gt;=3),"Loyal Customers",AND(I76&gt;=4,J76&gt;=3,K76&gt;=3),"Potential Loyalists",AND(I76&gt;=5,J76&lt;=2),"New Customers",AND(I76&gt;=3,J76&gt;=3,K76&gt;=3),"Promising",AND(I76&lt;=2,J76&gt;=3,K76&gt;=3),"Need Attention",AND(I76&gt;=3,J76&lt;=2,K76&gt;=2),"About to Sleep",AND(I76&lt;=2,J76&gt;=2,K76&gt;=2),"At Risk",AND(I76&lt;=1,K76&gt;=4),"Cant Lose Them",AND(I76&lt;=2,J76&lt;=2),"Hibernating",TRUE,"Lost")</f>
        <v>Loyal Customers</v>
      </c>
    </row>
    <row r="77" spans="2:13" x14ac:dyDescent="0.25">
      <c r="B77" s="2">
        <v>10073</v>
      </c>
      <c r="C77" s="3">
        <v>45260</v>
      </c>
      <c r="D77" s="59">
        <v>15</v>
      </c>
      <c r="E77" s="59">
        <v>198007.43</v>
      </c>
      <c r="F77" s="6">
        <f t="shared" si="4"/>
        <v>31</v>
      </c>
      <c r="G77">
        <f t="shared" si="5"/>
        <v>15</v>
      </c>
      <c r="H77">
        <f t="shared" si="6"/>
        <v>198007.43</v>
      </c>
      <c r="I77" cm="1">
        <f t="array" ref="I77">_xlfn.IFS($F77&lt;=30,5,$F77&lt;=60,4,$F77&lt;=120,3,$F77&lt;=180,2,TRUE,1)</f>
        <v>4</v>
      </c>
      <c r="J77" cm="1">
        <f t="array" ref="J77">_xlfn.IFS($G77&gt;=20,5,$G77&gt;=15,4,$G77&gt;=10,3,$G77&gt;=5,2,TRUE,1)</f>
        <v>4</v>
      </c>
      <c r="K77" cm="1">
        <f t="array" ref="K77">_xlfn.IFS($H77&gt;=200000,5,$H77&gt;=100000,4,$H77&gt;=50000,3,$H77&gt;=20000,2,TRUE,1)</f>
        <v>4</v>
      </c>
      <c r="L77" t="str">
        <f t="shared" si="7"/>
        <v>444</v>
      </c>
      <c r="M77" t="str" cm="1">
        <f t="array" ref="M77">_xlfn.IFS(AND(I77&gt;=4,K77&gt;=4,J77&gt;=4),"Champions",AND(I77&gt;=3,K77&gt;=4,J77&gt;=3),"Loyal Customers",AND(I77&gt;=4,J77&gt;=3,K77&gt;=3),"Potential Loyalists",AND(I77&gt;=5,J77&lt;=2),"New Customers",AND(I77&gt;=3,J77&gt;=3,K77&gt;=3),"Promising",AND(I77&lt;=2,J77&gt;=3,K77&gt;=3),"Need Attention",AND(I77&gt;=3,J77&lt;=2,K77&gt;=2),"About to Sleep",AND(I77&lt;=2,J77&gt;=2,K77&gt;=2),"At Risk",AND(I77&lt;=1,K77&gt;=4),"Cant Lose Them",AND(I77&lt;=2,J77&lt;=2),"Hibernating",TRUE,"Lost")</f>
        <v>Champions</v>
      </c>
    </row>
    <row r="78" spans="2:13" x14ac:dyDescent="0.25">
      <c r="B78" s="2">
        <v>10074</v>
      </c>
      <c r="C78" s="3">
        <v>45241</v>
      </c>
      <c r="D78" s="59">
        <v>14</v>
      </c>
      <c r="E78" s="59">
        <v>210586.4</v>
      </c>
      <c r="F78" s="6">
        <f t="shared" si="4"/>
        <v>50</v>
      </c>
      <c r="G78">
        <f t="shared" si="5"/>
        <v>14</v>
      </c>
      <c r="H78">
        <f t="shared" si="6"/>
        <v>210586.4</v>
      </c>
      <c r="I78" cm="1">
        <f t="array" ref="I78">_xlfn.IFS($F78&lt;=30,5,$F78&lt;=60,4,$F78&lt;=120,3,$F78&lt;=180,2,TRUE,1)</f>
        <v>4</v>
      </c>
      <c r="J78" cm="1">
        <f t="array" ref="J78">_xlfn.IFS($G78&gt;=20,5,$G78&gt;=15,4,$G78&gt;=10,3,$G78&gt;=5,2,TRUE,1)</f>
        <v>3</v>
      </c>
      <c r="K78" cm="1">
        <f t="array" ref="K78">_xlfn.IFS($H78&gt;=200000,5,$H78&gt;=100000,4,$H78&gt;=50000,3,$H78&gt;=20000,2,TRUE,1)</f>
        <v>5</v>
      </c>
      <c r="L78" t="str">
        <f t="shared" si="7"/>
        <v>435</v>
      </c>
      <c r="M78" t="str" cm="1">
        <f t="array" ref="M78">_xlfn.IFS(AND(I78&gt;=4,K78&gt;=4,J78&gt;=4),"Champions",AND(I78&gt;=3,K78&gt;=4,J78&gt;=3),"Loyal Customers",AND(I78&gt;=4,J78&gt;=3,K78&gt;=3),"Potential Loyalists",AND(I78&gt;=5,J78&lt;=2),"New Customers",AND(I78&gt;=3,J78&gt;=3,K78&gt;=3),"Promising",AND(I78&lt;=2,J78&gt;=3,K78&gt;=3),"Need Attention",AND(I78&gt;=3,J78&lt;=2,K78&gt;=2),"About to Sleep",AND(I78&lt;=2,J78&gt;=2,K78&gt;=2),"At Risk",AND(I78&lt;=1,K78&gt;=4),"Cant Lose Them",AND(I78&lt;=2,J78&lt;=2),"Hibernating",TRUE,"Lost")</f>
        <v>Loyal Customers</v>
      </c>
    </row>
    <row r="79" spans="2:13" x14ac:dyDescent="0.25">
      <c r="B79" s="2">
        <v>10075</v>
      </c>
      <c r="C79" s="3">
        <v>45277</v>
      </c>
      <c r="D79" s="59">
        <v>14</v>
      </c>
      <c r="E79" s="59">
        <v>176005.23</v>
      </c>
      <c r="F79" s="6">
        <f t="shared" si="4"/>
        <v>14</v>
      </c>
      <c r="G79">
        <f t="shared" si="5"/>
        <v>14</v>
      </c>
      <c r="H79">
        <f t="shared" si="6"/>
        <v>176005.23</v>
      </c>
      <c r="I79" cm="1">
        <f t="array" ref="I79">_xlfn.IFS($F79&lt;=30,5,$F79&lt;=60,4,$F79&lt;=120,3,$F79&lt;=180,2,TRUE,1)</f>
        <v>5</v>
      </c>
      <c r="J79" cm="1">
        <f t="array" ref="J79">_xlfn.IFS($G79&gt;=20,5,$G79&gt;=15,4,$G79&gt;=10,3,$G79&gt;=5,2,TRUE,1)</f>
        <v>3</v>
      </c>
      <c r="K79" cm="1">
        <f t="array" ref="K79">_xlfn.IFS($H79&gt;=200000,5,$H79&gt;=100000,4,$H79&gt;=50000,3,$H79&gt;=20000,2,TRUE,1)</f>
        <v>4</v>
      </c>
      <c r="L79" t="str">
        <f t="shared" si="7"/>
        <v>534</v>
      </c>
      <c r="M79" t="str" cm="1">
        <f t="array" ref="M79">_xlfn.IFS(AND(I79&gt;=4,K79&gt;=4,J79&gt;=4),"Champions",AND(I79&gt;=3,K79&gt;=4,J79&gt;=3),"Loyal Customers",AND(I79&gt;=4,J79&gt;=3,K79&gt;=3),"Potential Loyalists",AND(I79&gt;=5,J79&lt;=2),"New Customers",AND(I79&gt;=3,J79&gt;=3,K79&gt;=3),"Promising",AND(I79&lt;=2,J79&gt;=3,K79&gt;=3),"Need Attention",AND(I79&gt;=3,J79&lt;=2,K79&gt;=2),"About to Sleep",AND(I79&lt;=2,J79&gt;=2,K79&gt;=2),"At Risk",AND(I79&lt;=1,K79&gt;=4),"Cant Lose Them",AND(I79&lt;=2,J79&lt;=2),"Hibernating",TRUE,"Lost")</f>
        <v>Loyal Customers</v>
      </c>
    </row>
    <row r="80" spans="2:13" x14ac:dyDescent="0.25">
      <c r="B80" s="2">
        <v>10076</v>
      </c>
      <c r="C80" s="3">
        <v>45239</v>
      </c>
      <c r="D80" s="59">
        <v>18</v>
      </c>
      <c r="E80" s="59">
        <v>218201.05</v>
      </c>
      <c r="F80" s="6">
        <f t="shared" si="4"/>
        <v>52</v>
      </c>
      <c r="G80">
        <f t="shared" si="5"/>
        <v>18</v>
      </c>
      <c r="H80">
        <f t="shared" si="6"/>
        <v>218201.05</v>
      </c>
      <c r="I80" cm="1">
        <f t="array" ref="I80">_xlfn.IFS($F80&lt;=30,5,$F80&lt;=60,4,$F80&lt;=120,3,$F80&lt;=180,2,TRUE,1)</f>
        <v>4</v>
      </c>
      <c r="J80" cm="1">
        <f t="array" ref="J80">_xlfn.IFS($G80&gt;=20,5,$G80&gt;=15,4,$G80&gt;=10,3,$G80&gt;=5,2,TRUE,1)</f>
        <v>4</v>
      </c>
      <c r="K80" cm="1">
        <f t="array" ref="K80">_xlfn.IFS($H80&gt;=200000,5,$H80&gt;=100000,4,$H80&gt;=50000,3,$H80&gt;=20000,2,TRUE,1)</f>
        <v>5</v>
      </c>
      <c r="L80" t="str">
        <f t="shared" si="7"/>
        <v>445</v>
      </c>
      <c r="M80" t="str" cm="1">
        <f t="array" ref="M80">_xlfn.IFS(AND(I80&gt;=4,K80&gt;=4,J80&gt;=4),"Champions",AND(I80&gt;=3,K80&gt;=4,J80&gt;=3),"Loyal Customers",AND(I80&gt;=4,J80&gt;=3,K80&gt;=3),"Potential Loyalists",AND(I80&gt;=5,J80&lt;=2),"New Customers",AND(I80&gt;=3,J80&gt;=3,K80&gt;=3),"Promising",AND(I80&lt;=2,J80&gt;=3,K80&gt;=3),"Need Attention",AND(I80&gt;=3,J80&lt;=2,K80&gt;=2),"About to Sleep",AND(I80&lt;=2,J80&gt;=2,K80&gt;=2),"At Risk",AND(I80&lt;=1,K80&gt;=4),"Cant Lose Them",AND(I80&lt;=2,J80&lt;=2),"Hibernating",TRUE,"Lost")</f>
        <v>Champions</v>
      </c>
    </row>
    <row r="81" spans="2:13" x14ac:dyDescent="0.25">
      <c r="B81" s="2">
        <v>10077</v>
      </c>
      <c r="C81" s="3">
        <v>45261</v>
      </c>
      <c r="D81" s="59">
        <v>14</v>
      </c>
      <c r="E81" s="59">
        <v>144944.48000000001</v>
      </c>
      <c r="F81" s="6">
        <f t="shared" si="4"/>
        <v>30</v>
      </c>
      <c r="G81">
        <f t="shared" si="5"/>
        <v>14</v>
      </c>
      <c r="H81">
        <f t="shared" si="6"/>
        <v>144944.48000000001</v>
      </c>
      <c r="I81" cm="1">
        <f t="array" ref="I81">_xlfn.IFS($F81&lt;=30,5,$F81&lt;=60,4,$F81&lt;=120,3,$F81&lt;=180,2,TRUE,1)</f>
        <v>5</v>
      </c>
      <c r="J81" cm="1">
        <f t="array" ref="J81">_xlfn.IFS($G81&gt;=20,5,$G81&gt;=15,4,$G81&gt;=10,3,$G81&gt;=5,2,TRUE,1)</f>
        <v>3</v>
      </c>
      <c r="K81" cm="1">
        <f t="array" ref="K81">_xlfn.IFS($H81&gt;=200000,5,$H81&gt;=100000,4,$H81&gt;=50000,3,$H81&gt;=20000,2,TRUE,1)</f>
        <v>4</v>
      </c>
      <c r="L81" t="str">
        <f t="shared" si="7"/>
        <v>534</v>
      </c>
      <c r="M81" t="str" cm="1">
        <f t="array" ref="M81">_xlfn.IFS(AND(I81&gt;=4,K81&gt;=4,J81&gt;=4),"Champions",AND(I81&gt;=3,K81&gt;=4,J81&gt;=3),"Loyal Customers",AND(I81&gt;=4,J81&gt;=3,K81&gt;=3),"Potential Loyalists",AND(I81&gt;=5,J81&lt;=2),"New Customers",AND(I81&gt;=3,J81&gt;=3,K81&gt;=3),"Promising",AND(I81&lt;=2,J81&gt;=3,K81&gt;=3),"Need Attention",AND(I81&gt;=3,J81&lt;=2,K81&gt;=2),"About to Sleep",AND(I81&lt;=2,J81&gt;=2,K81&gt;=2),"At Risk",AND(I81&lt;=1,K81&gt;=4),"Cant Lose Them",AND(I81&lt;=2,J81&lt;=2),"Hibernating",TRUE,"Lost")</f>
        <v>Loyal Customers</v>
      </c>
    </row>
    <row r="82" spans="2:13" x14ac:dyDescent="0.25">
      <c r="B82" s="2">
        <v>10078</v>
      </c>
      <c r="C82" s="3">
        <v>45183</v>
      </c>
      <c r="D82" s="59">
        <v>15</v>
      </c>
      <c r="E82" s="59">
        <v>119614.07</v>
      </c>
      <c r="F82" s="6">
        <f t="shared" si="4"/>
        <v>108</v>
      </c>
      <c r="G82">
        <f t="shared" si="5"/>
        <v>15</v>
      </c>
      <c r="H82">
        <f t="shared" si="6"/>
        <v>119614.07</v>
      </c>
      <c r="I82" cm="1">
        <f t="array" ref="I82">_xlfn.IFS($F82&lt;=30,5,$F82&lt;=60,4,$F82&lt;=120,3,$F82&lt;=180,2,TRUE,1)</f>
        <v>3</v>
      </c>
      <c r="J82" cm="1">
        <f t="array" ref="J82">_xlfn.IFS($G82&gt;=20,5,$G82&gt;=15,4,$G82&gt;=10,3,$G82&gt;=5,2,TRUE,1)</f>
        <v>4</v>
      </c>
      <c r="K82" cm="1">
        <f t="array" ref="K82">_xlfn.IFS($H82&gt;=200000,5,$H82&gt;=100000,4,$H82&gt;=50000,3,$H82&gt;=20000,2,TRUE,1)</f>
        <v>4</v>
      </c>
      <c r="L82" t="str">
        <f t="shared" si="7"/>
        <v>344</v>
      </c>
      <c r="M82" t="str" cm="1">
        <f t="array" ref="M82">_xlfn.IFS(AND(I82&gt;=4,K82&gt;=4,J82&gt;=4),"Champions",AND(I82&gt;=3,K82&gt;=4,J82&gt;=3),"Loyal Customers",AND(I82&gt;=4,J82&gt;=3,K82&gt;=3),"Potential Loyalists",AND(I82&gt;=5,J82&lt;=2),"New Customers",AND(I82&gt;=3,J82&gt;=3,K82&gt;=3),"Promising",AND(I82&lt;=2,J82&gt;=3,K82&gt;=3),"Need Attention",AND(I82&gt;=3,J82&lt;=2,K82&gt;=2),"About to Sleep",AND(I82&lt;=2,J82&gt;=2,K82&gt;=2),"At Risk",AND(I82&lt;=1,K82&gt;=4),"Cant Lose Them",AND(I82&lt;=2,J82&lt;=2),"Hibernating",TRUE,"Lost")</f>
        <v>Loyal Customers</v>
      </c>
    </row>
    <row r="83" spans="2:13" x14ac:dyDescent="0.25">
      <c r="B83" s="2">
        <v>10079</v>
      </c>
      <c r="C83" s="3">
        <v>45275</v>
      </c>
      <c r="D83" s="59">
        <v>16</v>
      </c>
      <c r="E83" s="59">
        <v>175065.28</v>
      </c>
      <c r="F83" s="6">
        <f t="shared" si="4"/>
        <v>16</v>
      </c>
      <c r="G83">
        <f t="shared" si="5"/>
        <v>16</v>
      </c>
      <c r="H83">
        <f t="shared" si="6"/>
        <v>175065.28</v>
      </c>
      <c r="I83" cm="1">
        <f t="array" ref="I83">_xlfn.IFS($F83&lt;=30,5,$F83&lt;=60,4,$F83&lt;=120,3,$F83&lt;=180,2,TRUE,1)</f>
        <v>5</v>
      </c>
      <c r="J83" cm="1">
        <f t="array" ref="J83">_xlfn.IFS($G83&gt;=20,5,$G83&gt;=15,4,$G83&gt;=10,3,$G83&gt;=5,2,TRUE,1)</f>
        <v>4</v>
      </c>
      <c r="K83" cm="1">
        <f t="array" ref="K83">_xlfn.IFS($H83&gt;=200000,5,$H83&gt;=100000,4,$H83&gt;=50000,3,$H83&gt;=20000,2,TRUE,1)</f>
        <v>4</v>
      </c>
      <c r="L83" t="str">
        <f t="shared" si="7"/>
        <v>544</v>
      </c>
      <c r="M83" t="str" cm="1">
        <f t="array" ref="M83">_xlfn.IFS(AND(I83&gt;=4,K83&gt;=4,J83&gt;=4),"Champions",AND(I83&gt;=3,K83&gt;=4,J83&gt;=3),"Loyal Customers",AND(I83&gt;=4,J83&gt;=3,K83&gt;=3),"Potential Loyalists",AND(I83&gt;=5,J83&lt;=2),"New Customers",AND(I83&gt;=3,J83&gt;=3,K83&gt;=3),"Promising",AND(I83&lt;=2,J83&gt;=3,K83&gt;=3),"Need Attention",AND(I83&gt;=3,J83&lt;=2,K83&gt;=2),"About to Sleep",AND(I83&lt;=2,J83&gt;=2,K83&gt;=2),"At Risk",AND(I83&lt;=1,K83&gt;=4),"Cant Lose Them",AND(I83&lt;=2,J83&lt;=2),"Hibernating",TRUE,"Lost")</f>
        <v>Champions</v>
      </c>
    </row>
    <row r="84" spans="2:13" x14ac:dyDescent="0.25">
      <c r="B84" s="2">
        <v>10080</v>
      </c>
      <c r="C84" s="3">
        <v>45276</v>
      </c>
      <c r="D84" s="59">
        <v>12</v>
      </c>
      <c r="E84" s="59">
        <v>106013.59</v>
      </c>
      <c r="F84" s="6">
        <f t="shared" si="4"/>
        <v>15</v>
      </c>
      <c r="G84">
        <f t="shared" si="5"/>
        <v>12</v>
      </c>
      <c r="H84">
        <f t="shared" si="6"/>
        <v>106013.59</v>
      </c>
      <c r="I84" cm="1">
        <f t="array" ref="I84">_xlfn.IFS($F84&lt;=30,5,$F84&lt;=60,4,$F84&lt;=120,3,$F84&lt;=180,2,TRUE,1)</f>
        <v>5</v>
      </c>
      <c r="J84" cm="1">
        <f t="array" ref="J84">_xlfn.IFS($G84&gt;=20,5,$G84&gt;=15,4,$G84&gt;=10,3,$G84&gt;=5,2,TRUE,1)</f>
        <v>3</v>
      </c>
      <c r="K84" cm="1">
        <f t="array" ref="K84">_xlfn.IFS($H84&gt;=200000,5,$H84&gt;=100000,4,$H84&gt;=50000,3,$H84&gt;=20000,2,TRUE,1)</f>
        <v>4</v>
      </c>
      <c r="L84" t="str">
        <f t="shared" si="7"/>
        <v>534</v>
      </c>
      <c r="M84" t="str" cm="1">
        <f t="array" ref="M84">_xlfn.IFS(AND(I84&gt;=4,K84&gt;=4,J84&gt;=4),"Champions",AND(I84&gt;=3,K84&gt;=4,J84&gt;=3),"Loyal Customers",AND(I84&gt;=4,J84&gt;=3,K84&gt;=3),"Potential Loyalists",AND(I84&gt;=5,J84&lt;=2),"New Customers",AND(I84&gt;=3,J84&gt;=3,K84&gt;=3),"Promising",AND(I84&lt;=2,J84&gt;=3,K84&gt;=3),"Need Attention",AND(I84&gt;=3,J84&lt;=2,K84&gt;=2),"About to Sleep",AND(I84&lt;=2,J84&gt;=2,K84&gt;=2),"At Risk",AND(I84&lt;=1,K84&gt;=4),"Cant Lose Them",AND(I84&lt;=2,J84&lt;=2),"Hibernating",TRUE,"Lost")</f>
        <v>Loyal Customers</v>
      </c>
    </row>
    <row r="85" spans="2:13" x14ac:dyDescent="0.25">
      <c r="B85" s="2">
        <v>10081</v>
      </c>
      <c r="C85" s="3">
        <v>45261</v>
      </c>
      <c r="D85" s="59">
        <v>17</v>
      </c>
      <c r="E85" s="59">
        <v>206195.21</v>
      </c>
      <c r="F85" s="6">
        <f t="shared" si="4"/>
        <v>30</v>
      </c>
      <c r="G85">
        <f t="shared" si="5"/>
        <v>17</v>
      </c>
      <c r="H85">
        <f t="shared" si="6"/>
        <v>206195.21</v>
      </c>
      <c r="I85" cm="1">
        <f t="array" ref="I85">_xlfn.IFS($F85&lt;=30,5,$F85&lt;=60,4,$F85&lt;=120,3,$F85&lt;=180,2,TRUE,1)</f>
        <v>5</v>
      </c>
      <c r="J85" cm="1">
        <f t="array" ref="J85">_xlfn.IFS($G85&gt;=20,5,$G85&gt;=15,4,$G85&gt;=10,3,$G85&gt;=5,2,TRUE,1)</f>
        <v>4</v>
      </c>
      <c r="K85" cm="1">
        <f t="array" ref="K85">_xlfn.IFS($H85&gt;=200000,5,$H85&gt;=100000,4,$H85&gt;=50000,3,$H85&gt;=20000,2,TRUE,1)</f>
        <v>5</v>
      </c>
      <c r="L85" t="str">
        <f t="shared" si="7"/>
        <v>545</v>
      </c>
      <c r="M85" t="str" cm="1">
        <f t="array" ref="M85">_xlfn.IFS(AND(I85&gt;=4,K85&gt;=4,J85&gt;=4),"Champions",AND(I85&gt;=3,K85&gt;=4,J85&gt;=3),"Loyal Customers",AND(I85&gt;=4,J85&gt;=3,K85&gt;=3),"Potential Loyalists",AND(I85&gt;=5,J85&lt;=2),"New Customers",AND(I85&gt;=3,J85&gt;=3,K85&gt;=3),"Promising",AND(I85&lt;=2,J85&gt;=3,K85&gt;=3),"Need Attention",AND(I85&gt;=3,J85&lt;=2,K85&gt;=2),"About to Sleep",AND(I85&lt;=2,J85&gt;=2,K85&gt;=2),"At Risk",AND(I85&lt;=1,K85&gt;=4),"Cant Lose Them",AND(I85&lt;=2,J85&lt;=2),"Hibernating",TRUE,"Lost")</f>
        <v>Champions</v>
      </c>
    </row>
    <row r="86" spans="2:13" x14ac:dyDescent="0.25">
      <c r="B86" s="2">
        <v>10082</v>
      </c>
      <c r="C86" s="3">
        <v>45274</v>
      </c>
      <c r="D86" s="59">
        <v>20</v>
      </c>
      <c r="E86" s="59">
        <v>185467.13</v>
      </c>
      <c r="F86" s="6">
        <f t="shared" si="4"/>
        <v>17</v>
      </c>
      <c r="G86">
        <f t="shared" si="5"/>
        <v>20</v>
      </c>
      <c r="H86">
        <f t="shared" si="6"/>
        <v>185467.13</v>
      </c>
      <c r="I86" cm="1">
        <f t="array" ref="I86">_xlfn.IFS($F86&lt;=30,5,$F86&lt;=60,4,$F86&lt;=120,3,$F86&lt;=180,2,TRUE,1)</f>
        <v>5</v>
      </c>
      <c r="J86" cm="1">
        <f t="array" ref="J86">_xlfn.IFS($G86&gt;=20,5,$G86&gt;=15,4,$G86&gt;=10,3,$G86&gt;=5,2,TRUE,1)</f>
        <v>5</v>
      </c>
      <c r="K86" cm="1">
        <f t="array" ref="K86">_xlfn.IFS($H86&gt;=200000,5,$H86&gt;=100000,4,$H86&gt;=50000,3,$H86&gt;=20000,2,TRUE,1)</f>
        <v>4</v>
      </c>
      <c r="L86" t="str">
        <f t="shared" si="7"/>
        <v>554</v>
      </c>
      <c r="M86" t="str" cm="1">
        <f t="array" ref="M86">_xlfn.IFS(AND(I86&gt;=4,K86&gt;=4,J86&gt;=4),"Champions",AND(I86&gt;=3,K86&gt;=4,J86&gt;=3),"Loyal Customers",AND(I86&gt;=4,J86&gt;=3,K86&gt;=3),"Potential Loyalists",AND(I86&gt;=5,J86&lt;=2),"New Customers",AND(I86&gt;=3,J86&gt;=3,K86&gt;=3),"Promising",AND(I86&lt;=2,J86&gt;=3,K86&gt;=3),"Need Attention",AND(I86&gt;=3,J86&lt;=2,K86&gt;=2),"About to Sleep",AND(I86&lt;=2,J86&gt;=2,K86&gt;=2),"At Risk",AND(I86&lt;=1,K86&gt;=4),"Cant Lose Them",AND(I86&lt;=2,J86&lt;=2),"Hibernating",TRUE,"Lost")</f>
        <v>Champions</v>
      </c>
    </row>
    <row r="87" spans="2:13" x14ac:dyDescent="0.25">
      <c r="B87" s="2">
        <v>10083</v>
      </c>
      <c r="C87" s="3">
        <v>45287</v>
      </c>
      <c r="D87" s="59">
        <v>15</v>
      </c>
      <c r="E87" s="59">
        <v>168216.83</v>
      </c>
      <c r="F87" s="6">
        <f t="shared" si="4"/>
        <v>4</v>
      </c>
      <c r="G87">
        <f t="shared" si="5"/>
        <v>15</v>
      </c>
      <c r="H87">
        <f t="shared" si="6"/>
        <v>168216.83</v>
      </c>
      <c r="I87" cm="1">
        <f t="array" ref="I87">_xlfn.IFS($F87&lt;=30,5,$F87&lt;=60,4,$F87&lt;=120,3,$F87&lt;=180,2,TRUE,1)</f>
        <v>5</v>
      </c>
      <c r="J87" cm="1">
        <f t="array" ref="J87">_xlfn.IFS($G87&gt;=20,5,$G87&gt;=15,4,$G87&gt;=10,3,$G87&gt;=5,2,TRUE,1)</f>
        <v>4</v>
      </c>
      <c r="K87" cm="1">
        <f t="array" ref="K87">_xlfn.IFS($H87&gt;=200000,5,$H87&gt;=100000,4,$H87&gt;=50000,3,$H87&gt;=20000,2,TRUE,1)</f>
        <v>4</v>
      </c>
      <c r="L87" t="str">
        <f t="shared" si="7"/>
        <v>544</v>
      </c>
      <c r="M87" t="str" cm="1">
        <f t="array" ref="M87">_xlfn.IFS(AND(I87&gt;=4,K87&gt;=4,J87&gt;=4),"Champions",AND(I87&gt;=3,K87&gt;=4,J87&gt;=3),"Loyal Customers",AND(I87&gt;=4,J87&gt;=3,K87&gt;=3),"Potential Loyalists",AND(I87&gt;=5,J87&lt;=2),"New Customers",AND(I87&gt;=3,J87&gt;=3,K87&gt;=3),"Promising",AND(I87&lt;=2,J87&gt;=3,K87&gt;=3),"Need Attention",AND(I87&gt;=3,J87&lt;=2,K87&gt;=2),"About to Sleep",AND(I87&lt;=2,J87&gt;=2,K87&gt;=2),"At Risk",AND(I87&lt;=1,K87&gt;=4),"Cant Lose Them",AND(I87&lt;=2,J87&lt;=2),"Hibernating",TRUE,"Lost")</f>
        <v>Champions</v>
      </c>
    </row>
    <row r="88" spans="2:13" x14ac:dyDescent="0.25">
      <c r="B88" s="2">
        <v>10084</v>
      </c>
      <c r="C88" s="3">
        <v>45291</v>
      </c>
      <c r="D88" s="59">
        <v>19</v>
      </c>
      <c r="E88" s="59">
        <v>183017.2</v>
      </c>
      <c r="F88" s="6">
        <f t="shared" si="4"/>
        <v>0</v>
      </c>
      <c r="G88">
        <f t="shared" si="5"/>
        <v>19</v>
      </c>
      <c r="H88">
        <f t="shared" si="6"/>
        <v>183017.2</v>
      </c>
      <c r="I88" cm="1">
        <f t="array" ref="I88">_xlfn.IFS($F88&lt;=30,5,$F88&lt;=60,4,$F88&lt;=120,3,$F88&lt;=180,2,TRUE,1)</f>
        <v>5</v>
      </c>
      <c r="J88" cm="1">
        <f t="array" ref="J88">_xlfn.IFS($G88&gt;=20,5,$G88&gt;=15,4,$G88&gt;=10,3,$G88&gt;=5,2,TRUE,1)</f>
        <v>4</v>
      </c>
      <c r="K88" cm="1">
        <f t="array" ref="K88">_xlfn.IFS($H88&gt;=200000,5,$H88&gt;=100000,4,$H88&gt;=50000,3,$H88&gt;=20000,2,TRUE,1)</f>
        <v>4</v>
      </c>
      <c r="L88" t="str">
        <f t="shared" si="7"/>
        <v>544</v>
      </c>
      <c r="M88" t="str" cm="1">
        <f t="array" ref="M88">_xlfn.IFS(AND(I88&gt;=4,K88&gt;=4,J88&gt;=4),"Champions",AND(I88&gt;=3,K88&gt;=4,J88&gt;=3),"Loyal Customers",AND(I88&gt;=4,J88&gt;=3,K88&gt;=3),"Potential Loyalists",AND(I88&gt;=5,J88&lt;=2),"New Customers",AND(I88&gt;=3,J88&gt;=3,K88&gt;=3),"Promising",AND(I88&lt;=2,J88&gt;=3,K88&gt;=3),"Need Attention",AND(I88&gt;=3,J88&lt;=2,K88&gt;=2),"About to Sleep",AND(I88&lt;=2,J88&gt;=2,K88&gt;=2),"At Risk",AND(I88&lt;=1,K88&gt;=4),"Cant Lose Them",AND(I88&lt;=2,J88&lt;=2),"Hibernating",TRUE,"Lost")</f>
        <v>Champions</v>
      </c>
    </row>
    <row r="89" spans="2:13" x14ac:dyDescent="0.25">
      <c r="B89" s="2">
        <v>10085</v>
      </c>
      <c r="C89" s="3">
        <v>45225</v>
      </c>
      <c r="D89" s="59">
        <v>12</v>
      </c>
      <c r="E89" s="59">
        <v>154684.09</v>
      </c>
      <c r="F89" s="6">
        <f t="shared" si="4"/>
        <v>66</v>
      </c>
      <c r="G89">
        <f t="shared" si="5"/>
        <v>12</v>
      </c>
      <c r="H89">
        <f t="shared" si="6"/>
        <v>154684.09</v>
      </c>
      <c r="I89" cm="1">
        <f t="array" ref="I89">_xlfn.IFS($F89&lt;=30,5,$F89&lt;=60,4,$F89&lt;=120,3,$F89&lt;=180,2,TRUE,1)</f>
        <v>3</v>
      </c>
      <c r="J89" cm="1">
        <f t="array" ref="J89">_xlfn.IFS($G89&gt;=20,5,$G89&gt;=15,4,$G89&gt;=10,3,$G89&gt;=5,2,TRUE,1)</f>
        <v>3</v>
      </c>
      <c r="K89" cm="1">
        <f t="array" ref="K89">_xlfn.IFS($H89&gt;=200000,5,$H89&gt;=100000,4,$H89&gt;=50000,3,$H89&gt;=20000,2,TRUE,1)</f>
        <v>4</v>
      </c>
      <c r="L89" t="str">
        <f t="shared" si="7"/>
        <v>334</v>
      </c>
      <c r="M89" t="str" cm="1">
        <f t="array" ref="M89">_xlfn.IFS(AND(I89&gt;=4,K89&gt;=4,J89&gt;=4),"Champions",AND(I89&gt;=3,K89&gt;=4,J89&gt;=3),"Loyal Customers",AND(I89&gt;=4,J89&gt;=3,K89&gt;=3),"Potential Loyalists",AND(I89&gt;=5,J89&lt;=2),"New Customers",AND(I89&gt;=3,J89&gt;=3,K89&gt;=3),"Promising",AND(I89&lt;=2,J89&gt;=3,K89&gt;=3),"Need Attention",AND(I89&gt;=3,J89&lt;=2,K89&gt;=2),"About to Sleep",AND(I89&lt;=2,J89&gt;=2,K89&gt;=2),"At Risk",AND(I89&lt;=1,K89&gt;=4),"Cant Lose Them",AND(I89&lt;=2,J89&lt;=2),"Hibernating",TRUE,"Lost")</f>
        <v>Loyal Customers</v>
      </c>
    </row>
    <row r="90" spans="2:13" x14ac:dyDescent="0.25">
      <c r="B90" s="2">
        <v>10086</v>
      </c>
      <c r="C90" s="3">
        <v>45290</v>
      </c>
      <c r="D90" s="59">
        <v>17</v>
      </c>
      <c r="E90" s="59">
        <v>153849.17000000001</v>
      </c>
      <c r="F90" s="6">
        <f t="shared" si="4"/>
        <v>1</v>
      </c>
      <c r="G90">
        <f t="shared" si="5"/>
        <v>17</v>
      </c>
      <c r="H90">
        <f t="shared" si="6"/>
        <v>153849.17000000001</v>
      </c>
      <c r="I90" cm="1">
        <f t="array" ref="I90">_xlfn.IFS($F90&lt;=30,5,$F90&lt;=60,4,$F90&lt;=120,3,$F90&lt;=180,2,TRUE,1)</f>
        <v>5</v>
      </c>
      <c r="J90" cm="1">
        <f t="array" ref="J90">_xlfn.IFS($G90&gt;=20,5,$G90&gt;=15,4,$G90&gt;=10,3,$G90&gt;=5,2,TRUE,1)</f>
        <v>4</v>
      </c>
      <c r="K90" cm="1">
        <f t="array" ref="K90">_xlfn.IFS($H90&gt;=200000,5,$H90&gt;=100000,4,$H90&gt;=50000,3,$H90&gt;=20000,2,TRUE,1)</f>
        <v>4</v>
      </c>
      <c r="L90" t="str">
        <f t="shared" si="7"/>
        <v>544</v>
      </c>
      <c r="M90" t="str" cm="1">
        <f t="array" ref="M90">_xlfn.IFS(AND(I90&gt;=4,K90&gt;=4,J90&gt;=4),"Champions",AND(I90&gt;=3,K90&gt;=4,J90&gt;=3),"Loyal Customers",AND(I90&gt;=4,J90&gt;=3,K90&gt;=3),"Potential Loyalists",AND(I90&gt;=5,J90&lt;=2),"New Customers",AND(I90&gt;=3,J90&gt;=3,K90&gt;=3),"Promising",AND(I90&lt;=2,J90&gt;=3,K90&gt;=3),"Need Attention",AND(I90&gt;=3,J90&lt;=2,K90&gt;=2),"About to Sleep",AND(I90&lt;=2,J90&gt;=2,K90&gt;=2),"At Risk",AND(I90&lt;=1,K90&gt;=4),"Cant Lose Them",AND(I90&lt;=2,J90&lt;=2),"Hibernating",TRUE,"Lost")</f>
        <v>Champions</v>
      </c>
    </row>
    <row r="91" spans="2:13" x14ac:dyDescent="0.25">
      <c r="B91" s="2">
        <v>10087</v>
      </c>
      <c r="C91" s="3">
        <v>45290</v>
      </c>
      <c r="D91" s="59">
        <v>13</v>
      </c>
      <c r="E91" s="59">
        <v>100410.11</v>
      </c>
      <c r="F91" s="6">
        <f t="shared" si="4"/>
        <v>1</v>
      </c>
      <c r="G91">
        <f t="shared" si="5"/>
        <v>13</v>
      </c>
      <c r="H91">
        <f t="shared" si="6"/>
        <v>100410.11</v>
      </c>
      <c r="I91" cm="1">
        <f t="array" ref="I91">_xlfn.IFS($F91&lt;=30,5,$F91&lt;=60,4,$F91&lt;=120,3,$F91&lt;=180,2,TRUE,1)</f>
        <v>5</v>
      </c>
      <c r="J91" cm="1">
        <f t="array" ref="J91">_xlfn.IFS($G91&gt;=20,5,$G91&gt;=15,4,$G91&gt;=10,3,$G91&gt;=5,2,TRUE,1)</f>
        <v>3</v>
      </c>
      <c r="K91" cm="1">
        <f t="array" ref="K91">_xlfn.IFS($H91&gt;=200000,5,$H91&gt;=100000,4,$H91&gt;=50000,3,$H91&gt;=20000,2,TRUE,1)</f>
        <v>4</v>
      </c>
      <c r="L91" t="str">
        <f t="shared" si="7"/>
        <v>534</v>
      </c>
      <c r="M91" t="str" cm="1">
        <f t="array" ref="M91">_xlfn.IFS(AND(I91&gt;=4,K91&gt;=4,J91&gt;=4),"Champions",AND(I91&gt;=3,K91&gt;=4,J91&gt;=3),"Loyal Customers",AND(I91&gt;=4,J91&gt;=3,K91&gt;=3),"Potential Loyalists",AND(I91&gt;=5,J91&lt;=2),"New Customers",AND(I91&gt;=3,J91&gt;=3,K91&gt;=3),"Promising",AND(I91&lt;=2,J91&gt;=3,K91&gt;=3),"Need Attention",AND(I91&gt;=3,J91&lt;=2,K91&gt;=2),"About to Sleep",AND(I91&lt;=2,J91&gt;=2,K91&gt;=2),"At Risk",AND(I91&lt;=1,K91&gt;=4),"Cant Lose Them",AND(I91&lt;=2,J91&lt;=2),"Hibernating",TRUE,"Lost")</f>
        <v>Loyal Customers</v>
      </c>
    </row>
    <row r="92" spans="2:13" x14ac:dyDescent="0.25">
      <c r="B92" s="2">
        <v>10088</v>
      </c>
      <c r="C92" s="3">
        <v>45283</v>
      </c>
      <c r="D92" s="59">
        <v>13</v>
      </c>
      <c r="E92" s="59">
        <v>122931.46</v>
      </c>
      <c r="F92" s="6">
        <f t="shared" si="4"/>
        <v>8</v>
      </c>
      <c r="G92">
        <f t="shared" si="5"/>
        <v>13</v>
      </c>
      <c r="H92">
        <f t="shared" si="6"/>
        <v>122931.46</v>
      </c>
      <c r="I92" cm="1">
        <f t="array" ref="I92">_xlfn.IFS($F92&lt;=30,5,$F92&lt;=60,4,$F92&lt;=120,3,$F92&lt;=180,2,TRUE,1)</f>
        <v>5</v>
      </c>
      <c r="J92" cm="1">
        <f t="array" ref="J92">_xlfn.IFS($G92&gt;=20,5,$G92&gt;=15,4,$G92&gt;=10,3,$G92&gt;=5,2,TRUE,1)</f>
        <v>3</v>
      </c>
      <c r="K92" cm="1">
        <f t="array" ref="K92">_xlfn.IFS($H92&gt;=200000,5,$H92&gt;=100000,4,$H92&gt;=50000,3,$H92&gt;=20000,2,TRUE,1)</f>
        <v>4</v>
      </c>
      <c r="L92" t="str">
        <f t="shared" si="7"/>
        <v>534</v>
      </c>
      <c r="M92" t="str" cm="1">
        <f t="array" ref="M92">_xlfn.IFS(AND(I92&gt;=4,K92&gt;=4,J92&gt;=4),"Champions",AND(I92&gt;=3,K92&gt;=4,J92&gt;=3),"Loyal Customers",AND(I92&gt;=4,J92&gt;=3,K92&gt;=3),"Potential Loyalists",AND(I92&gt;=5,J92&lt;=2),"New Customers",AND(I92&gt;=3,J92&gt;=3,K92&gt;=3),"Promising",AND(I92&lt;=2,J92&gt;=3,K92&gt;=3),"Need Attention",AND(I92&gt;=3,J92&lt;=2,K92&gt;=2),"About to Sleep",AND(I92&lt;=2,J92&gt;=2,K92&gt;=2),"At Risk",AND(I92&lt;=1,K92&gt;=4),"Cant Lose Them",AND(I92&lt;=2,J92&lt;=2),"Hibernating",TRUE,"Lost")</f>
        <v>Loyal Customers</v>
      </c>
    </row>
    <row r="93" spans="2:13" x14ac:dyDescent="0.25">
      <c r="B93" s="2">
        <v>10089</v>
      </c>
      <c r="C93" s="3">
        <v>45284</v>
      </c>
      <c r="D93" s="59">
        <v>17</v>
      </c>
      <c r="E93" s="59">
        <v>215234.33</v>
      </c>
      <c r="F93" s="6">
        <f t="shared" si="4"/>
        <v>7</v>
      </c>
      <c r="G93">
        <f t="shared" si="5"/>
        <v>17</v>
      </c>
      <c r="H93">
        <f t="shared" si="6"/>
        <v>215234.33</v>
      </c>
      <c r="I93" cm="1">
        <f t="array" ref="I93">_xlfn.IFS($F93&lt;=30,5,$F93&lt;=60,4,$F93&lt;=120,3,$F93&lt;=180,2,TRUE,1)</f>
        <v>5</v>
      </c>
      <c r="J93" cm="1">
        <f t="array" ref="J93">_xlfn.IFS($G93&gt;=20,5,$G93&gt;=15,4,$G93&gt;=10,3,$G93&gt;=5,2,TRUE,1)</f>
        <v>4</v>
      </c>
      <c r="K93" cm="1">
        <f t="array" ref="K93">_xlfn.IFS($H93&gt;=200000,5,$H93&gt;=100000,4,$H93&gt;=50000,3,$H93&gt;=20000,2,TRUE,1)</f>
        <v>5</v>
      </c>
      <c r="L93" t="str">
        <f t="shared" si="7"/>
        <v>545</v>
      </c>
      <c r="M93" t="str" cm="1">
        <f t="array" ref="M93">_xlfn.IFS(AND(I93&gt;=4,K93&gt;=4,J93&gt;=4),"Champions",AND(I93&gt;=3,K93&gt;=4,J93&gt;=3),"Loyal Customers",AND(I93&gt;=4,J93&gt;=3,K93&gt;=3),"Potential Loyalists",AND(I93&gt;=5,J93&lt;=2),"New Customers",AND(I93&gt;=3,J93&gt;=3,K93&gt;=3),"Promising",AND(I93&lt;=2,J93&gt;=3,K93&gt;=3),"Need Attention",AND(I93&gt;=3,J93&lt;=2,K93&gt;=2),"About to Sleep",AND(I93&lt;=2,J93&gt;=2,K93&gt;=2),"At Risk",AND(I93&lt;=1,K93&gt;=4),"Cant Lose Them",AND(I93&lt;=2,J93&lt;=2),"Hibernating",TRUE,"Lost")</f>
        <v>Champions</v>
      </c>
    </row>
    <row r="94" spans="2:13" x14ac:dyDescent="0.25">
      <c r="B94" s="2">
        <v>10090</v>
      </c>
      <c r="C94" s="3">
        <v>45236</v>
      </c>
      <c r="D94" s="59">
        <v>16</v>
      </c>
      <c r="E94" s="59">
        <v>114322.8</v>
      </c>
      <c r="F94" s="6">
        <f t="shared" si="4"/>
        <v>55</v>
      </c>
      <c r="G94">
        <f t="shared" si="5"/>
        <v>16</v>
      </c>
      <c r="H94">
        <f t="shared" si="6"/>
        <v>114322.8</v>
      </c>
      <c r="I94" cm="1">
        <f t="array" ref="I94">_xlfn.IFS($F94&lt;=30,5,$F94&lt;=60,4,$F94&lt;=120,3,$F94&lt;=180,2,TRUE,1)</f>
        <v>4</v>
      </c>
      <c r="J94" cm="1">
        <f t="array" ref="J94">_xlfn.IFS($G94&gt;=20,5,$G94&gt;=15,4,$G94&gt;=10,3,$G94&gt;=5,2,TRUE,1)</f>
        <v>4</v>
      </c>
      <c r="K94" cm="1">
        <f t="array" ref="K94">_xlfn.IFS($H94&gt;=200000,5,$H94&gt;=100000,4,$H94&gt;=50000,3,$H94&gt;=20000,2,TRUE,1)</f>
        <v>4</v>
      </c>
      <c r="L94" t="str">
        <f t="shared" si="7"/>
        <v>444</v>
      </c>
      <c r="M94" t="str" cm="1">
        <f t="array" ref="M94">_xlfn.IFS(AND(I94&gt;=4,K94&gt;=4,J94&gt;=4),"Champions",AND(I94&gt;=3,K94&gt;=4,J94&gt;=3),"Loyal Customers",AND(I94&gt;=4,J94&gt;=3,K94&gt;=3),"Potential Loyalists",AND(I94&gt;=5,J94&lt;=2),"New Customers",AND(I94&gt;=3,J94&gt;=3,K94&gt;=3),"Promising",AND(I94&lt;=2,J94&gt;=3,K94&gt;=3),"Need Attention",AND(I94&gt;=3,J94&lt;=2,K94&gt;=2),"About to Sleep",AND(I94&lt;=2,J94&gt;=2,K94&gt;=2),"At Risk",AND(I94&lt;=1,K94&gt;=4),"Cant Lose Them",AND(I94&lt;=2,J94&lt;=2),"Hibernating",TRUE,"Lost")</f>
        <v>Champions</v>
      </c>
    </row>
    <row r="95" spans="2:13" x14ac:dyDescent="0.25">
      <c r="B95" s="2">
        <v>10091</v>
      </c>
      <c r="C95" s="3">
        <v>45265</v>
      </c>
      <c r="D95" s="59">
        <v>11</v>
      </c>
      <c r="E95" s="59">
        <v>139140.99</v>
      </c>
      <c r="F95" s="6">
        <f t="shared" si="4"/>
        <v>26</v>
      </c>
      <c r="G95">
        <f t="shared" si="5"/>
        <v>11</v>
      </c>
      <c r="H95">
        <f t="shared" si="6"/>
        <v>139140.99</v>
      </c>
      <c r="I95" cm="1">
        <f t="array" ref="I95">_xlfn.IFS($F95&lt;=30,5,$F95&lt;=60,4,$F95&lt;=120,3,$F95&lt;=180,2,TRUE,1)</f>
        <v>5</v>
      </c>
      <c r="J95" cm="1">
        <f t="array" ref="J95">_xlfn.IFS($G95&gt;=20,5,$G95&gt;=15,4,$G95&gt;=10,3,$G95&gt;=5,2,TRUE,1)</f>
        <v>3</v>
      </c>
      <c r="K95" cm="1">
        <f t="array" ref="K95">_xlfn.IFS($H95&gt;=200000,5,$H95&gt;=100000,4,$H95&gt;=50000,3,$H95&gt;=20000,2,TRUE,1)</f>
        <v>4</v>
      </c>
      <c r="L95" t="str">
        <f t="shared" si="7"/>
        <v>534</v>
      </c>
      <c r="M95" t="str" cm="1">
        <f t="array" ref="M95">_xlfn.IFS(AND(I95&gt;=4,K95&gt;=4,J95&gt;=4),"Champions",AND(I95&gt;=3,K95&gt;=4,J95&gt;=3),"Loyal Customers",AND(I95&gt;=4,J95&gt;=3,K95&gt;=3),"Potential Loyalists",AND(I95&gt;=5,J95&lt;=2),"New Customers",AND(I95&gt;=3,J95&gt;=3,K95&gt;=3),"Promising",AND(I95&lt;=2,J95&gt;=3,K95&gt;=3),"Need Attention",AND(I95&gt;=3,J95&lt;=2,K95&gt;=2),"About to Sleep",AND(I95&lt;=2,J95&gt;=2,K95&gt;=2),"At Risk",AND(I95&lt;=1,K95&gt;=4),"Cant Lose Them",AND(I95&lt;=2,J95&lt;=2),"Hibernating",TRUE,"Lost")</f>
        <v>Loyal Customers</v>
      </c>
    </row>
    <row r="96" spans="2:13" x14ac:dyDescent="0.25">
      <c r="B96" s="2">
        <v>10092</v>
      </c>
      <c r="C96" s="3">
        <v>45291</v>
      </c>
      <c r="D96" s="59">
        <v>12</v>
      </c>
      <c r="E96" s="59">
        <v>111899.68</v>
      </c>
      <c r="F96" s="6">
        <f t="shared" si="4"/>
        <v>0</v>
      </c>
      <c r="G96">
        <f t="shared" si="5"/>
        <v>12</v>
      </c>
      <c r="H96">
        <f t="shared" si="6"/>
        <v>111899.68</v>
      </c>
      <c r="I96" cm="1">
        <f t="array" ref="I96">_xlfn.IFS($F96&lt;=30,5,$F96&lt;=60,4,$F96&lt;=120,3,$F96&lt;=180,2,TRUE,1)</f>
        <v>5</v>
      </c>
      <c r="J96" cm="1">
        <f t="array" ref="J96">_xlfn.IFS($G96&gt;=20,5,$G96&gt;=15,4,$G96&gt;=10,3,$G96&gt;=5,2,TRUE,1)</f>
        <v>3</v>
      </c>
      <c r="K96" cm="1">
        <f t="array" ref="K96">_xlfn.IFS($H96&gt;=200000,5,$H96&gt;=100000,4,$H96&gt;=50000,3,$H96&gt;=20000,2,TRUE,1)</f>
        <v>4</v>
      </c>
      <c r="L96" t="str">
        <f t="shared" si="7"/>
        <v>534</v>
      </c>
      <c r="M96" t="str" cm="1">
        <f t="array" ref="M96">_xlfn.IFS(AND(I96&gt;=4,K96&gt;=4,J96&gt;=4),"Champions",AND(I96&gt;=3,K96&gt;=4,J96&gt;=3),"Loyal Customers",AND(I96&gt;=4,J96&gt;=3,K96&gt;=3),"Potential Loyalists",AND(I96&gt;=5,J96&lt;=2),"New Customers",AND(I96&gt;=3,J96&gt;=3,K96&gt;=3),"Promising",AND(I96&lt;=2,J96&gt;=3,K96&gt;=3),"Need Attention",AND(I96&gt;=3,J96&lt;=2,K96&gt;=2),"About to Sleep",AND(I96&lt;=2,J96&gt;=2,K96&gt;=2),"At Risk",AND(I96&lt;=1,K96&gt;=4),"Cant Lose Them",AND(I96&lt;=2,J96&lt;=2),"Hibernating",TRUE,"Lost")</f>
        <v>Loyal Customers</v>
      </c>
    </row>
    <row r="97" spans="2:13" x14ac:dyDescent="0.25">
      <c r="B97" s="2">
        <v>10093</v>
      </c>
      <c r="C97" s="3">
        <v>45291</v>
      </c>
      <c r="D97" s="59">
        <v>16</v>
      </c>
      <c r="E97" s="59">
        <v>200422.39999999999</v>
      </c>
      <c r="F97" s="6">
        <f t="shared" si="4"/>
        <v>0</v>
      </c>
      <c r="G97">
        <f t="shared" si="5"/>
        <v>16</v>
      </c>
      <c r="H97">
        <f t="shared" si="6"/>
        <v>200422.39999999999</v>
      </c>
      <c r="I97" cm="1">
        <f t="array" ref="I97">_xlfn.IFS($F97&lt;=30,5,$F97&lt;=60,4,$F97&lt;=120,3,$F97&lt;=180,2,TRUE,1)</f>
        <v>5</v>
      </c>
      <c r="J97" cm="1">
        <f t="array" ref="J97">_xlfn.IFS($G97&gt;=20,5,$G97&gt;=15,4,$G97&gt;=10,3,$G97&gt;=5,2,TRUE,1)</f>
        <v>4</v>
      </c>
      <c r="K97" cm="1">
        <f t="array" ref="K97">_xlfn.IFS($H97&gt;=200000,5,$H97&gt;=100000,4,$H97&gt;=50000,3,$H97&gt;=20000,2,TRUE,1)</f>
        <v>5</v>
      </c>
      <c r="L97" t="str">
        <f t="shared" si="7"/>
        <v>545</v>
      </c>
      <c r="M97" t="str" cm="1">
        <f t="array" ref="M97">_xlfn.IFS(AND(I97&gt;=4,K97&gt;=4,J97&gt;=4),"Champions",AND(I97&gt;=3,K97&gt;=4,J97&gt;=3),"Loyal Customers",AND(I97&gt;=4,J97&gt;=3,K97&gt;=3),"Potential Loyalists",AND(I97&gt;=5,J97&lt;=2),"New Customers",AND(I97&gt;=3,J97&gt;=3,K97&gt;=3),"Promising",AND(I97&lt;=2,J97&gt;=3,K97&gt;=3),"Need Attention",AND(I97&gt;=3,J97&lt;=2,K97&gt;=2),"About to Sleep",AND(I97&lt;=2,J97&gt;=2,K97&gt;=2),"At Risk",AND(I97&lt;=1,K97&gt;=4),"Cant Lose Them",AND(I97&lt;=2,J97&lt;=2),"Hibernating",TRUE,"Lost")</f>
        <v>Champions</v>
      </c>
    </row>
    <row r="98" spans="2:13" x14ac:dyDescent="0.25">
      <c r="B98" s="2">
        <v>10094</v>
      </c>
      <c r="C98" s="3">
        <v>45285</v>
      </c>
      <c r="D98" s="59">
        <v>19</v>
      </c>
      <c r="E98" s="59">
        <v>331977.37</v>
      </c>
      <c r="F98" s="6">
        <f t="shared" si="4"/>
        <v>6</v>
      </c>
      <c r="G98">
        <f t="shared" si="5"/>
        <v>19</v>
      </c>
      <c r="H98">
        <f t="shared" si="6"/>
        <v>331977.37</v>
      </c>
      <c r="I98" cm="1">
        <f t="array" ref="I98">_xlfn.IFS($F98&lt;=30,5,$F98&lt;=60,4,$F98&lt;=120,3,$F98&lt;=180,2,TRUE,1)</f>
        <v>5</v>
      </c>
      <c r="J98" cm="1">
        <f t="array" ref="J98">_xlfn.IFS($G98&gt;=20,5,$G98&gt;=15,4,$G98&gt;=10,3,$G98&gt;=5,2,TRUE,1)</f>
        <v>4</v>
      </c>
      <c r="K98" cm="1">
        <f t="array" ref="K98">_xlfn.IFS($H98&gt;=200000,5,$H98&gt;=100000,4,$H98&gt;=50000,3,$H98&gt;=20000,2,TRUE,1)</f>
        <v>5</v>
      </c>
      <c r="L98" t="str">
        <f t="shared" si="7"/>
        <v>545</v>
      </c>
      <c r="M98" t="str" cm="1">
        <f t="array" ref="M98">_xlfn.IFS(AND(I98&gt;=4,K98&gt;=4,J98&gt;=4),"Champions",AND(I98&gt;=3,K98&gt;=4,J98&gt;=3),"Loyal Customers",AND(I98&gt;=4,J98&gt;=3,K98&gt;=3),"Potential Loyalists",AND(I98&gt;=5,J98&lt;=2),"New Customers",AND(I98&gt;=3,J98&gt;=3,K98&gt;=3),"Promising",AND(I98&lt;=2,J98&gt;=3,K98&gt;=3),"Need Attention",AND(I98&gt;=3,J98&lt;=2,K98&gt;=2),"About to Sleep",AND(I98&lt;=2,J98&gt;=2,K98&gt;=2),"At Risk",AND(I98&lt;=1,K98&gt;=4),"Cant Lose Them",AND(I98&lt;=2,J98&lt;=2),"Hibernating",TRUE,"Lost")</f>
        <v>Champions</v>
      </c>
    </row>
    <row r="99" spans="2:13" x14ac:dyDescent="0.25">
      <c r="B99" s="2">
        <v>10095</v>
      </c>
      <c r="C99" s="3">
        <v>45279</v>
      </c>
      <c r="D99" s="59">
        <v>16</v>
      </c>
      <c r="E99" s="59">
        <v>229096.13</v>
      </c>
      <c r="F99" s="6">
        <f t="shared" si="4"/>
        <v>12</v>
      </c>
      <c r="G99">
        <f t="shared" si="5"/>
        <v>16</v>
      </c>
      <c r="H99">
        <f t="shared" si="6"/>
        <v>229096.13</v>
      </c>
      <c r="I99" cm="1">
        <f t="array" ref="I99">_xlfn.IFS($F99&lt;=30,5,$F99&lt;=60,4,$F99&lt;=120,3,$F99&lt;=180,2,TRUE,1)</f>
        <v>5</v>
      </c>
      <c r="J99" cm="1">
        <f t="array" ref="J99">_xlfn.IFS($G99&gt;=20,5,$G99&gt;=15,4,$G99&gt;=10,3,$G99&gt;=5,2,TRUE,1)</f>
        <v>4</v>
      </c>
      <c r="K99" cm="1">
        <f t="array" ref="K99">_xlfn.IFS($H99&gt;=200000,5,$H99&gt;=100000,4,$H99&gt;=50000,3,$H99&gt;=20000,2,TRUE,1)</f>
        <v>5</v>
      </c>
      <c r="L99" t="str">
        <f t="shared" si="7"/>
        <v>545</v>
      </c>
      <c r="M99" t="str" cm="1">
        <f t="array" ref="M99">_xlfn.IFS(AND(I99&gt;=4,K99&gt;=4,J99&gt;=4),"Champions",AND(I99&gt;=3,K99&gt;=4,J99&gt;=3),"Loyal Customers",AND(I99&gt;=4,J99&gt;=3,K99&gt;=3),"Potential Loyalists",AND(I99&gt;=5,J99&lt;=2),"New Customers",AND(I99&gt;=3,J99&gt;=3,K99&gt;=3),"Promising",AND(I99&lt;=2,J99&gt;=3,K99&gt;=3),"Need Attention",AND(I99&gt;=3,J99&lt;=2,K99&gt;=2),"About to Sleep",AND(I99&lt;=2,J99&gt;=2,K99&gt;=2),"At Risk",AND(I99&lt;=1,K99&gt;=4),"Cant Lose Them",AND(I99&lt;=2,J99&lt;=2),"Hibernating",TRUE,"Lost")</f>
        <v>Champions</v>
      </c>
    </row>
    <row r="100" spans="2:13" x14ac:dyDescent="0.25">
      <c r="B100" s="2">
        <v>10096</v>
      </c>
      <c r="C100" s="3">
        <v>45291</v>
      </c>
      <c r="D100" s="59">
        <v>14</v>
      </c>
      <c r="E100" s="59">
        <v>136883.32999999999</v>
      </c>
      <c r="F100" s="6">
        <f t="shared" si="4"/>
        <v>0</v>
      </c>
      <c r="G100">
        <f t="shared" si="5"/>
        <v>14</v>
      </c>
      <c r="H100">
        <f t="shared" si="6"/>
        <v>136883.32999999999</v>
      </c>
      <c r="I100" cm="1">
        <f t="array" ref="I100">_xlfn.IFS($F100&lt;=30,5,$F100&lt;=60,4,$F100&lt;=120,3,$F100&lt;=180,2,TRUE,1)</f>
        <v>5</v>
      </c>
      <c r="J100" cm="1">
        <f t="array" ref="J100">_xlfn.IFS($G100&gt;=20,5,$G100&gt;=15,4,$G100&gt;=10,3,$G100&gt;=5,2,TRUE,1)</f>
        <v>3</v>
      </c>
      <c r="K100" cm="1">
        <f t="array" ref="K100">_xlfn.IFS($H100&gt;=200000,5,$H100&gt;=100000,4,$H100&gt;=50000,3,$H100&gt;=20000,2,TRUE,1)</f>
        <v>4</v>
      </c>
      <c r="L100" t="str">
        <f t="shared" si="7"/>
        <v>534</v>
      </c>
      <c r="M100" t="str" cm="1">
        <f t="array" ref="M100">_xlfn.IFS(AND(I100&gt;=4,K100&gt;=4,J100&gt;=4),"Champions",AND(I100&gt;=3,K100&gt;=4,J100&gt;=3),"Loyal Customers",AND(I100&gt;=4,J100&gt;=3,K100&gt;=3),"Potential Loyalists",AND(I100&gt;=5,J100&lt;=2),"New Customers",AND(I100&gt;=3,J100&gt;=3,K100&gt;=3),"Promising",AND(I100&lt;=2,J100&gt;=3,K100&gt;=3),"Need Attention",AND(I100&gt;=3,J100&lt;=2,K100&gt;=2),"About to Sleep",AND(I100&lt;=2,J100&gt;=2,K100&gt;=2),"At Risk",AND(I100&lt;=1,K100&gt;=4),"Cant Lose Them",AND(I100&lt;=2,J100&lt;=2),"Hibernating",TRUE,"Lost")</f>
        <v>Loyal Customers</v>
      </c>
    </row>
    <row r="101" spans="2:13" x14ac:dyDescent="0.25">
      <c r="B101" s="2">
        <v>10097</v>
      </c>
      <c r="C101" s="3">
        <v>45276</v>
      </c>
      <c r="D101" s="59">
        <v>19</v>
      </c>
      <c r="E101" s="59">
        <v>157443.81</v>
      </c>
      <c r="F101" s="6">
        <f t="shared" si="4"/>
        <v>15</v>
      </c>
      <c r="G101">
        <f t="shared" si="5"/>
        <v>19</v>
      </c>
      <c r="H101">
        <f t="shared" si="6"/>
        <v>157443.81</v>
      </c>
      <c r="I101" cm="1">
        <f t="array" ref="I101">_xlfn.IFS($F101&lt;=30,5,$F101&lt;=60,4,$F101&lt;=120,3,$F101&lt;=180,2,TRUE,1)</f>
        <v>5</v>
      </c>
      <c r="J101" cm="1">
        <f t="array" ref="J101">_xlfn.IFS($G101&gt;=20,5,$G101&gt;=15,4,$G101&gt;=10,3,$G101&gt;=5,2,TRUE,1)</f>
        <v>4</v>
      </c>
      <c r="K101" cm="1">
        <f t="array" ref="K101">_xlfn.IFS($H101&gt;=200000,5,$H101&gt;=100000,4,$H101&gt;=50000,3,$H101&gt;=20000,2,TRUE,1)</f>
        <v>4</v>
      </c>
      <c r="L101" t="str">
        <f t="shared" si="7"/>
        <v>544</v>
      </c>
      <c r="M101" t="str" cm="1">
        <f t="array" ref="M101">_xlfn.IFS(AND(I101&gt;=4,K101&gt;=4,J101&gt;=4),"Champions",AND(I101&gt;=3,K101&gt;=4,J101&gt;=3),"Loyal Customers",AND(I101&gt;=4,J101&gt;=3,K101&gt;=3),"Potential Loyalists",AND(I101&gt;=5,J101&lt;=2),"New Customers",AND(I101&gt;=3,J101&gt;=3,K101&gt;=3),"Promising",AND(I101&lt;=2,J101&gt;=3,K101&gt;=3),"Need Attention",AND(I101&gt;=3,J101&lt;=2,K101&gt;=2),"About to Sleep",AND(I101&lt;=2,J101&gt;=2,K101&gt;=2),"At Risk",AND(I101&lt;=1,K101&gt;=4),"Cant Lose Them",AND(I101&lt;=2,J101&lt;=2),"Hibernating",TRUE,"Lost")</f>
        <v>Champions</v>
      </c>
    </row>
    <row r="102" spans="2:13" x14ac:dyDescent="0.25">
      <c r="B102" s="2">
        <v>10098</v>
      </c>
      <c r="C102" s="3">
        <v>45268</v>
      </c>
      <c r="D102" s="59">
        <v>14</v>
      </c>
      <c r="E102" s="59">
        <v>144035.13</v>
      </c>
      <c r="F102" s="6">
        <f t="shared" si="4"/>
        <v>23</v>
      </c>
      <c r="G102">
        <f t="shared" si="5"/>
        <v>14</v>
      </c>
      <c r="H102">
        <f t="shared" si="6"/>
        <v>144035.13</v>
      </c>
      <c r="I102" cm="1">
        <f t="array" ref="I102">_xlfn.IFS($F102&lt;=30,5,$F102&lt;=60,4,$F102&lt;=120,3,$F102&lt;=180,2,TRUE,1)</f>
        <v>5</v>
      </c>
      <c r="J102" cm="1">
        <f t="array" ref="J102">_xlfn.IFS($G102&gt;=20,5,$G102&gt;=15,4,$G102&gt;=10,3,$G102&gt;=5,2,TRUE,1)</f>
        <v>3</v>
      </c>
      <c r="K102" cm="1">
        <f t="array" ref="K102">_xlfn.IFS($H102&gt;=200000,5,$H102&gt;=100000,4,$H102&gt;=50000,3,$H102&gt;=20000,2,TRUE,1)</f>
        <v>4</v>
      </c>
      <c r="L102" t="str">
        <f t="shared" si="7"/>
        <v>534</v>
      </c>
      <c r="M102" t="str" cm="1">
        <f t="array" ref="M102">_xlfn.IFS(AND(I102&gt;=4,K102&gt;=4,J102&gt;=4),"Champions",AND(I102&gt;=3,K102&gt;=4,J102&gt;=3),"Loyal Customers",AND(I102&gt;=4,J102&gt;=3,K102&gt;=3),"Potential Loyalists",AND(I102&gt;=5,J102&lt;=2),"New Customers",AND(I102&gt;=3,J102&gt;=3,K102&gt;=3),"Promising",AND(I102&lt;=2,J102&gt;=3,K102&gt;=3),"Need Attention",AND(I102&gt;=3,J102&lt;=2,K102&gt;=2),"About to Sleep",AND(I102&lt;=2,J102&gt;=2,K102&gt;=2),"At Risk",AND(I102&lt;=1,K102&gt;=4),"Cant Lose Them",AND(I102&lt;=2,J102&lt;=2),"Hibernating",TRUE,"Lost")</f>
        <v>Loyal Customers</v>
      </c>
    </row>
    <row r="103" spans="2:13" x14ac:dyDescent="0.25">
      <c r="B103" s="2">
        <v>10099</v>
      </c>
      <c r="C103" s="3">
        <v>45261</v>
      </c>
      <c r="D103" s="59">
        <v>13</v>
      </c>
      <c r="E103" s="59">
        <v>134117.42000000001</v>
      </c>
      <c r="F103" s="6">
        <f t="shared" si="4"/>
        <v>30</v>
      </c>
      <c r="G103">
        <f t="shared" si="5"/>
        <v>13</v>
      </c>
      <c r="H103">
        <f t="shared" si="6"/>
        <v>134117.42000000001</v>
      </c>
      <c r="I103" cm="1">
        <f t="array" ref="I103">_xlfn.IFS($F103&lt;=30,5,$F103&lt;=60,4,$F103&lt;=120,3,$F103&lt;=180,2,TRUE,1)</f>
        <v>5</v>
      </c>
      <c r="J103" cm="1">
        <f t="array" ref="J103">_xlfn.IFS($G103&gt;=20,5,$G103&gt;=15,4,$G103&gt;=10,3,$G103&gt;=5,2,TRUE,1)</f>
        <v>3</v>
      </c>
      <c r="K103" cm="1">
        <f t="array" ref="K103">_xlfn.IFS($H103&gt;=200000,5,$H103&gt;=100000,4,$H103&gt;=50000,3,$H103&gt;=20000,2,TRUE,1)</f>
        <v>4</v>
      </c>
      <c r="L103" t="str">
        <f t="shared" si="7"/>
        <v>534</v>
      </c>
      <c r="M103" t="str" cm="1">
        <f t="array" ref="M103">_xlfn.IFS(AND(I103&gt;=4,K103&gt;=4,J103&gt;=4),"Champions",AND(I103&gt;=3,K103&gt;=4,J103&gt;=3),"Loyal Customers",AND(I103&gt;=4,J103&gt;=3,K103&gt;=3),"Potential Loyalists",AND(I103&gt;=5,J103&lt;=2),"New Customers",AND(I103&gt;=3,J103&gt;=3,K103&gt;=3),"Promising",AND(I103&lt;=2,J103&gt;=3,K103&gt;=3),"Need Attention",AND(I103&gt;=3,J103&lt;=2,K103&gt;=2),"About to Sleep",AND(I103&lt;=2,J103&gt;=2,K103&gt;=2),"At Risk",AND(I103&lt;=1,K103&gt;=4),"Cant Lose Them",AND(I103&lt;=2,J103&lt;=2),"Hibernating",TRUE,"Lost")</f>
        <v>Loyal Customers</v>
      </c>
    </row>
    <row r="104" spans="2:13" x14ac:dyDescent="0.25">
      <c r="B104" s="2">
        <v>10100</v>
      </c>
      <c r="C104" s="3">
        <v>45285</v>
      </c>
      <c r="D104" s="59">
        <v>15</v>
      </c>
      <c r="E104" s="59">
        <v>111609.15</v>
      </c>
      <c r="F104" s="6">
        <f t="shared" si="4"/>
        <v>6</v>
      </c>
      <c r="G104">
        <f t="shared" si="5"/>
        <v>15</v>
      </c>
      <c r="H104">
        <f t="shared" si="6"/>
        <v>111609.15</v>
      </c>
      <c r="I104" cm="1">
        <f t="array" ref="I104">_xlfn.IFS($F104&lt;=30,5,$F104&lt;=60,4,$F104&lt;=120,3,$F104&lt;=180,2,TRUE,1)</f>
        <v>5</v>
      </c>
      <c r="J104" cm="1">
        <f t="array" ref="J104">_xlfn.IFS($G104&gt;=20,5,$G104&gt;=15,4,$G104&gt;=10,3,$G104&gt;=5,2,TRUE,1)</f>
        <v>4</v>
      </c>
      <c r="K104" cm="1">
        <f t="array" ref="K104">_xlfn.IFS($H104&gt;=200000,5,$H104&gt;=100000,4,$H104&gt;=50000,3,$H104&gt;=20000,2,TRUE,1)</f>
        <v>4</v>
      </c>
      <c r="L104" t="str">
        <f t="shared" si="7"/>
        <v>544</v>
      </c>
      <c r="M104" t="str" cm="1">
        <f t="array" ref="M104">_xlfn.IFS(AND(I104&gt;=4,K104&gt;=4,J104&gt;=4),"Champions",AND(I104&gt;=3,K104&gt;=4,J104&gt;=3),"Loyal Customers",AND(I104&gt;=4,J104&gt;=3,K104&gt;=3),"Potential Loyalists",AND(I104&gt;=5,J104&lt;=2),"New Customers",AND(I104&gt;=3,J104&gt;=3,K104&gt;=3),"Promising",AND(I104&lt;=2,J104&gt;=3,K104&gt;=3),"Need Attention",AND(I104&gt;=3,J104&lt;=2,K104&gt;=2),"About to Sleep",AND(I104&lt;=2,J104&gt;=2,K104&gt;=2),"At Risk",AND(I104&lt;=1,K104&gt;=4),"Cant Lose Them",AND(I104&lt;=2,J104&lt;=2),"Hibernating",TRUE,"Lost")</f>
        <v>Champions</v>
      </c>
    </row>
    <row r="105" spans="2:13" x14ac:dyDescent="0.25">
      <c r="B105" s="2">
        <v>10101</v>
      </c>
      <c r="C105" s="3">
        <v>45282</v>
      </c>
      <c r="D105" s="59">
        <v>10</v>
      </c>
      <c r="E105" s="59">
        <v>130426.07</v>
      </c>
      <c r="F105" s="6">
        <f t="shared" si="4"/>
        <v>9</v>
      </c>
      <c r="G105">
        <f t="shared" si="5"/>
        <v>10</v>
      </c>
      <c r="H105">
        <f t="shared" si="6"/>
        <v>130426.07</v>
      </c>
      <c r="I105" cm="1">
        <f t="array" ref="I105">_xlfn.IFS($F105&lt;=30,5,$F105&lt;=60,4,$F105&lt;=120,3,$F105&lt;=180,2,TRUE,1)</f>
        <v>5</v>
      </c>
      <c r="J105" cm="1">
        <f t="array" ref="J105">_xlfn.IFS($G105&gt;=20,5,$G105&gt;=15,4,$G105&gt;=10,3,$G105&gt;=5,2,TRUE,1)</f>
        <v>3</v>
      </c>
      <c r="K105" cm="1">
        <f t="array" ref="K105">_xlfn.IFS($H105&gt;=200000,5,$H105&gt;=100000,4,$H105&gt;=50000,3,$H105&gt;=20000,2,TRUE,1)</f>
        <v>4</v>
      </c>
      <c r="L105" t="str">
        <f t="shared" si="7"/>
        <v>534</v>
      </c>
      <c r="M105" t="str" cm="1">
        <f t="array" ref="M105">_xlfn.IFS(AND(I105&gt;=4,K105&gt;=4,J105&gt;=4),"Champions",AND(I105&gt;=3,K105&gt;=4,J105&gt;=3),"Loyal Customers",AND(I105&gt;=4,J105&gt;=3,K105&gt;=3),"Potential Loyalists",AND(I105&gt;=5,J105&lt;=2),"New Customers",AND(I105&gt;=3,J105&gt;=3,K105&gt;=3),"Promising",AND(I105&lt;=2,J105&gt;=3,K105&gt;=3),"Need Attention",AND(I105&gt;=3,J105&lt;=2,K105&gt;=2),"About to Sleep",AND(I105&lt;=2,J105&gt;=2,K105&gt;=2),"At Risk",AND(I105&lt;=1,K105&gt;=4),"Cant Lose Them",AND(I105&lt;=2,J105&lt;=2),"Hibernating",TRUE,"Lost")</f>
        <v>Loyal Customers</v>
      </c>
    </row>
    <row r="106" spans="2:13" x14ac:dyDescent="0.25">
      <c r="B106" s="2">
        <v>10102</v>
      </c>
      <c r="C106" s="3">
        <v>45246</v>
      </c>
      <c r="D106" s="59">
        <v>15</v>
      </c>
      <c r="E106" s="59">
        <v>131534.42000000001</v>
      </c>
      <c r="F106" s="6">
        <f t="shared" si="4"/>
        <v>45</v>
      </c>
      <c r="G106">
        <f t="shared" si="5"/>
        <v>15</v>
      </c>
      <c r="H106">
        <f t="shared" si="6"/>
        <v>131534.42000000001</v>
      </c>
      <c r="I106" cm="1">
        <f t="array" ref="I106">_xlfn.IFS($F106&lt;=30,5,$F106&lt;=60,4,$F106&lt;=120,3,$F106&lt;=180,2,TRUE,1)</f>
        <v>4</v>
      </c>
      <c r="J106" cm="1">
        <f t="array" ref="J106">_xlfn.IFS($G106&gt;=20,5,$G106&gt;=15,4,$G106&gt;=10,3,$G106&gt;=5,2,TRUE,1)</f>
        <v>4</v>
      </c>
      <c r="K106" cm="1">
        <f t="array" ref="K106">_xlfn.IFS($H106&gt;=200000,5,$H106&gt;=100000,4,$H106&gt;=50000,3,$H106&gt;=20000,2,TRUE,1)</f>
        <v>4</v>
      </c>
      <c r="L106" t="str">
        <f t="shared" si="7"/>
        <v>444</v>
      </c>
      <c r="M106" t="str" cm="1">
        <f t="array" ref="M106">_xlfn.IFS(AND(I106&gt;=4,K106&gt;=4,J106&gt;=4),"Champions",AND(I106&gt;=3,K106&gt;=4,J106&gt;=3),"Loyal Customers",AND(I106&gt;=4,J106&gt;=3,K106&gt;=3),"Potential Loyalists",AND(I106&gt;=5,J106&lt;=2),"New Customers",AND(I106&gt;=3,J106&gt;=3,K106&gt;=3),"Promising",AND(I106&lt;=2,J106&gt;=3,K106&gt;=3),"Need Attention",AND(I106&gt;=3,J106&lt;=2,K106&gt;=2),"About to Sleep",AND(I106&lt;=2,J106&gt;=2,K106&gt;=2),"At Risk",AND(I106&lt;=1,K106&gt;=4),"Cant Lose Them",AND(I106&lt;=2,J106&lt;=2),"Hibernating",TRUE,"Lost")</f>
        <v>Champions</v>
      </c>
    </row>
    <row r="107" spans="2:13" x14ac:dyDescent="0.25">
      <c r="B107" s="2">
        <v>10103</v>
      </c>
      <c r="C107" s="3">
        <v>45283</v>
      </c>
      <c r="D107" s="59">
        <v>17</v>
      </c>
      <c r="E107" s="59">
        <v>166686.21</v>
      </c>
      <c r="F107" s="6">
        <f t="shared" si="4"/>
        <v>8</v>
      </c>
      <c r="G107">
        <f t="shared" si="5"/>
        <v>17</v>
      </c>
      <c r="H107">
        <f t="shared" si="6"/>
        <v>166686.21</v>
      </c>
      <c r="I107" cm="1">
        <f t="array" ref="I107">_xlfn.IFS($F107&lt;=30,5,$F107&lt;=60,4,$F107&lt;=120,3,$F107&lt;=180,2,TRUE,1)</f>
        <v>5</v>
      </c>
      <c r="J107" cm="1">
        <f t="array" ref="J107">_xlfn.IFS($G107&gt;=20,5,$G107&gt;=15,4,$G107&gt;=10,3,$G107&gt;=5,2,TRUE,1)</f>
        <v>4</v>
      </c>
      <c r="K107" cm="1">
        <f t="array" ref="K107">_xlfn.IFS($H107&gt;=200000,5,$H107&gt;=100000,4,$H107&gt;=50000,3,$H107&gt;=20000,2,TRUE,1)</f>
        <v>4</v>
      </c>
      <c r="L107" t="str">
        <f t="shared" si="7"/>
        <v>544</v>
      </c>
      <c r="M107" t="str" cm="1">
        <f t="array" ref="M107">_xlfn.IFS(AND(I107&gt;=4,K107&gt;=4,J107&gt;=4),"Champions",AND(I107&gt;=3,K107&gt;=4,J107&gt;=3),"Loyal Customers",AND(I107&gt;=4,J107&gt;=3,K107&gt;=3),"Potential Loyalists",AND(I107&gt;=5,J107&lt;=2),"New Customers",AND(I107&gt;=3,J107&gt;=3,K107&gt;=3),"Promising",AND(I107&lt;=2,J107&gt;=3,K107&gt;=3),"Need Attention",AND(I107&gt;=3,J107&lt;=2,K107&gt;=2),"About to Sleep",AND(I107&lt;=2,J107&gt;=2,K107&gt;=2),"At Risk",AND(I107&lt;=1,K107&gt;=4),"Cant Lose Them",AND(I107&lt;=2,J107&lt;=2),"Hibernating",TRUE,"Lost")</f>
        <v>Champions</v>
      </c>
    </row>
    <row r="108" spans="2:13" x14ac:dyDescent="0.25">
      <c r="B108" s="2">
        <v>10104</v>
      </c>
      <c r="C108" s="3">
        <v>45290</v>
      </c>
      <c r="D108" s="59">
        <v>12</v>
      </c>
      <c r="E108" s="59">
        <v>164156.97</v>
      </c>
      <c r="F108" s="6">
        <f t="shared" si="4"/>
        <v>1</v>
      </c>
      <c r="G108">
        <f t="shared" si="5"/>
        <v>12</v>
      </c>
      <c r="H108">
        <f t="shared" si="6"/>
        <v>164156.97</v>
      </c>
      <c r="I108" cm="1">
        <f t="array" ref="I108">_xlfn.IFS($F108&lt;=30,5,$F108&lt;=60,4,$F108&lt;=120,3,$F108&lt;=180,2,TRUE,1)</f>
        <v>5</v>
      </c>
      <c r="J108" cm="1">
        <f t="array" ref="J108">_xlfn.IFS($G108&gt;=20,5,$G108&gt;=15,4,$G108&gt;=10,3,$G108&gt;=5,2,TRUE,1)</f>
        <v>3</v>
      </c>
      <c r="K108" cm="1">
        <f t="array" ref="K108">_xlfn.IFS($H108&gt;=200000,5,$H108&gt;=100000,4,$H108&gt;=50000,3,$H108&gt;=20000,2,TRUE,1)</f>
        <v>4</v>
      </c>
      <c r="L108" t="str">
        <f t="shared" si="7"/>
        <v>534</v>
      </c>
      <c r="M108" t="str" cm="1">
        <f t="array" ref="M108">_xlfn.IFS(AND(I108&gt;=4,K108&gt;=4,J108&gt;=4),"Champions",AND(I108&gt;=3,K108&gt;=4,J108&gt;=3),"Loyal Customers",AND(I108&gt;=4,J108&gt;=3,K108&gt;=3),"Potential Loyalists",AND(I108&gt;=5,J108&lt;=2),"New Customers",AND(I108&gt;=3,J108&gt;=3,K108&gt;=3),"Promising",AND(I108&lt;=2,J108&gt;=3,K108&gt;=3),"Need Attention",AND(I108&gt;=3,J108&lt;=2,K108&gt;=2),"About to Sleep",AND(I108&lt;=2,J108&gt;=2,K108&gt;=2),"At Risk",AND(I108&lt;=1,K108&gt;=4),"Cant Lose Them",AND(I108&lt;=2,J108&lt;=2),"Hibernating",TRUE,"Lost")</f>
        <v>Loyal Customers</v>
      </c>
    </row>
    <row r="109" spans="2:13" x14ac:dyDescent="0.25">
      <c r="B109" s="2">
        <v>10105</v>
      </c>
      <c r="C109" s="3">
        <v>45283</v>
      </c>
      <c r="D109" s="59">
        <v>25</v>
      </c>
      <c r="E109" s="59">
        <v>262854.05</v>
      </c>
      <c r="F109" s="6">
        <f t="shared" si="4"/>
        <v>8</v>
      </c>
      <c r="G109">
        <f t="shared" si="5"/>
        <v>25</v>
      </c>
      <c r="H109">
        <f t="shared" si="6"/>
        <v>262854.05</v>
      </c>
      <c r="I109" cm="1">
        <f t="array" ref="I109">_xlfn.IFS($F109&lt;=30,5,$F109&lt;=60,4,$F109&lt;=120,3,$F109&lt;=180,2,TRUE,1)</f>
        <v>5</v>
      </c>
      <c r="J109" cm="1">
        <f t="array" ref="J109">_xlfn.IFS($G109&gt;=20,5,$G109&gt;=15,4,$G109&gt;=10,3,$G109&gt;=5,2,TRUE,1)</f>
        <v>5</v>
      </c>
      <c r="K109" cm="1">
        <f t="array" ref="K109">_xlfn.IFS($H109&gt;=200000,5,$H109&gt;=100000,4,$H109&gt;=50000,3,$H109&gt;=20000,2,TRUE,1)</f>
        <v>5</v>
      </c>
      <c r="L109" t="str">
        <f t="shared" si="7"/>
        <v>555</v>
      </c>
      <c r="M109" t="str" cm="1">
        <f t="array" ref="M109">_xlfn.IFS(AND(I109&gt;=4,K109&gt;=4,J109&gt;=4),"Champions",AND(I109&gt;=3,K109&gt;=4,J109&gt;=3),"Loyal Customers",AND(I109&gt;=4,J109&gt;=3,K109&gt;=3),"Potential Loyalists",AND(I109&gt;=5,J109&lt;=2),"New Customers",AND(I109&gt;=3,J109&gt;=3,K109&gt;=3),"Promising",AND(I109&lt;=2,J109&gt;=3,K109&gt;=3),"Need Attention",AND(I109&gt;=3,J109&lt;=2,K109&gt;=2),"About to Sleep",AND(I109&lt;=2,J109&gt;=2,K109&gt;=2),"At Risk",AND(I109&lt;=1,K109&gt;=4),"Cant Lose Them",AND(I109&lt;=2,J109&lt;=2),"Hibernating",TRUE,"Lost")</f>
        <v>Champions</v>
      </c>
    </row>
    <row r="110" spans="2:13" x14ac:dyDescent="0.25">
      <c r="B110" s="2">
        <v>10106</v>
      </c>
      <c r="C110" s="3">
        <v>45254</v>
      </c>
      <c r="D110" s="59">
        <v>15</v>
      </c>
      <c r="E110" s="59">
        <v>143242.29999999999</v>
      </c>
      <c r="F110" s="6">
        <f t="shared" si="4"/>
        <v>37</v>
      </c>
      <c r="G110">
        <f t="shared" si="5"/>
        <v>15</v>
      </c>
      <c r="H110">
        <f t="shared" si="6"/>
        <v>143242.29999999999</v>
      </c>
      <c r="I110" cm="1">
        <f t="array" ref="I110">_xlfn.IFS($F110&lt;=30,5,$F110&lt;=60,4,$F110&lt;=120,3,$F110&lt;=180,2,TRUE,1)</f>
        <v>4</v>
      </c>
      <c r="J110" cm="1">
        <f t="array" ref="J110">_xlfn.IFS($G110&gt;=20,5,$G110&gt;=15,4,$G110&gt;=10,3,$G110&gt;=5,2,TRUE,1)</f>
        <v>4</v>
      </c>
      <c r="K110" cm="1">
        <f t="array" ref="K110">_xlfn.IFS($H110&gt;=200000,5,$H110&gt;=100000,4,$H110&gt;=50000,3,$H110&gt;=20000,2,TRUE,1)</f>
        <v>4</v>
      </c>
      <c r="L110" t="str">
        <f t="shared" si="7"/>
        <v>444</v>
      </c>
      <c r="M110" t="str" cm="1">
        <f t="array" ref="M110">_xlfn.IFS(AND(I110&gt;=4,K110&gt;=4,J110&gt;=4),"Champions",AND(I110&gt;=3,K110&gt;=4,J110&gt;=3),"Loyal Customers",AND(I110&gt;=4,J110&gt;=3,K110&gt;=3),"Potential Loyalists",AND(I110&gt;=5,J110&lt;=2),"New Customers",AND(I110&gt;=3,J110&gt;=3,K110&gt;=3),"Promising",AND(I110&lt;=2,J110&gt;=3,K110&gt;=3),"Need Attention",AND(I110&gt;=3,J110&lt;=2,K110&gt;=2),"About to Sleep",AND(I110&lt;=2,J110&gt;=2,K110&gt;=2),"At Risk",AND(I110&lt;=1,K110&gt;=4),"Cant Lose Them",AND(I110&lt;=2,J110&lt;=2),"Hibernating",TRUE,"Lost")</f>
        <v>Champions</v>
      </c>
    </row>
    <row r="111" spans="2:13" x14ac:dyDescent="0.25">
      <c r="B111" s="2">
        <v>10107</v>
      </c>
      <c r="C111" s="3">
        <v>45276</v>
      </c>
      <c r="D111" s="59">
        <v>19</v>
      </c>
      <c r="E111" s="59">
        <v>200789.51</v>
      </c>
      <c r="F111" s="6">
        <f t="shared" si="4"/>
        <v>15</v>
      </c>
      <c r="G111">
        <f t="shared" si="5"/>
        <v>19</v>
      </c>
      <c r="H111">
        <f t="shared" si="6"/>
        <v>200789.51</v>
      </c>
      <c r="I111" cm="1">
        <f t="array" ref="I111">_xlfn.IFS($F111&lt;=30,5,$F111&lt;=60,4,$F111&lt;=120,3,$F111&lt;=180,2,TRUE,1)</f>
        <v>5</v>
      </c>
      <c r="J111" cm="1">
        <f t="array" ref="J111">_xlfn.IFS($G111&gt;=20,5,$G111&gt;=15,4,$G111&gt;=10,3,$G111&gt;=5,2,TRUE,1)</f>
        <v>4</v>
      </c>
      <c r="K111" cm="1">
        <f t="array" ref="K111">_xlfn.IFS($H111&gt;=200000,5,$H111&gt;=100000,4,$H111&gt;=50000,3,$H111&gt;=20000,2,TRUE,1)</f>
        <v>5</v>
      </c>
      <c r="L111" t="str">
        <f t="shared" si="7"/>
        <v>545</v>
      </c>
      <c r="M111" t="str" cm="1">
        <f t="array" ref="M111">_xlfn.IFS(AND(I111&gt;=4,K111&gt;=4,J111&gt;=4),"Champions",AND(I111&gt;=3,K111&gt;=4,J111&gt;=3),"Loyal Customers",AND(I111&gt;=4,J111&gt;=3,K111&gt;=3),"Potential Loyalists",AND(I111&gt;=5,J111&lt;=2),"New Customers",AND(I111&gt;=3,J111&gt;=3,K111&gt;=3),"Promising",AND(I111&lt;=2,J111&gt;=3,K111&gt;=3),"Need Attention",AND(I111&gt;=3,J111&lt;=2,K111&gt;=2),"About to Sleep",AND(I111&lt;=2,J111&gt;=2,K111&gt;=2),"At Risk",AND(I111&lt;=1,K111&gt;=4),"Cant Lose Them",AND(I111&lt;=2,J111&lt;=2),"Hibernating",TRUE,"Lost")</f>
        <v>Champions</v>
      </c>
    </row>
    <row r="112" spans="2:13" x14ac:dyDescent="0.25">
      <c r="B112" s="2">
        <v>10108</v>
      </c>
      <c r="C112" s="3">
        <v>45254</v>
      </c>
      <c r="D112" s="59">
        <v>13</v>
      </c>
      <c r="E112" s="59">
        <v>144259.38</v>
      </c>
      <c r="F112" s="6">
        <f t="shared" si="4"/>
        <v>37</v>
      </c>
      <c r="G112">
        <f t="shared" si="5"/>
        <v>13</v>
      </c>
      <c r="H112">
        <f t="shared" si="6"/>
        <v>144259.38</v>
      </c>
      <c r="I112" cm="1">
        <f t="array" ref="I112">_xlfn.IFS($F112&lt;=30,5,$F112&lt;=60,4,$F112&lt;=120,3,$F112&lt;=180,2,TRUE,1)</f>
        <v>4</v>
      </c>
      <c r="J112" cm="1">
        <f t="array" ref="J112">_xlfn.IFS($G112&gt;=20,5,$G112&gt;=15,4,$G112&gt;=10,3,$G112&gt;=5,2,TRUE,1)</f>
        <v>3</v>
      </c>
      <c r="K112" cm="1">
        <f t="array" ref="K112">_xlfn.IFS($H112&gt;=200000,5,$H112&gt;=100000,4,$H112&gt;=50000,3,$H112&gt;=20000,2,TRUE,1)</f>
        <v>4</v>
      </c>
      <c r="L112" t="str">
        <f t="shared" si="7"/>
        <v>434</v>
      </c>
      <c r="M112" t="str" cm="1">
        <f t="array" ref="M112">_xlfn.IFS(AND(I112&gt;=4,K112&gt;=4,J112&gt;=4),"Champions",AND(I112&gt;=3,K112&gt;=4,J112&gt;=3),"Loyal Customers",AND(I112&gt;=4,J112&gt;=3,K112&gt;=3),"Potential Loyalists",AND(I112&gt;=5,J112&lt;=2),"New Customers",AND(I112&gt;=3,J112&gt;=3,K112&gt;=3),"Promising",AND(I112&lt;=2,J112&gt;=3,K112&gt;=3),"Need Attention",AND(I112&gt;=3,J112&lt;=2,K112&gt;=2),"About to Sleep",AND(I112&lt;=2,J112&gt;=2,K112&gt;=2),"At Risk",AND(I112&lt;=1,K112&gt;=4),"Cant Lose Them",AND(I112&lt;=2,J112&lt;=2),"Hibernating",TRUE,"Lost")</f>
        <v>Loyal Customers</v>
      </c>
    </row>
    <row r="113" spans="2:13" x14ac:dyDescent="0.25">
      <c r="B113" s="2">
        <v>10109</v>
      </c>
      <c r="C113" s="3">
        <v>45287</v>
      </c>
      <c r="D113" s="59">
        <v>14</v>
      </c>
      <c r="E113" s="59">
        <v>168452.7</v>
      </c>
      <c r="F113" s="6">
        <f t="shared" si="4"/>
        <v>4</v>
      </c>
      <c r="G113">
        <f t="shared" si="5"/>
        <v>14</v>
      </c>
      <c r="H113">
        <f t="shared" si="6"/>
        <v>168452.7</v>
      </c>
      <c r="I113" cm="1">
        <f t="array" ref="I113">_xlfn.IFS($F113&lt;=30,5,$F113&lt;=60,4,$F113&lt;=120,3,$F113&lt;=180,2,TRUE,1)</f>
        <v>5</v>
      </c>
      <c r="J113" cm="1">
        <f t="array" ref="J113">_xlfn.IFS($G113&gt;=20,5,$G113&gt;=15,4,$G113&gt;=10,3,$G113&gt;=5,2,TRUE,1)</f>
        <v>3</v>
      </c>
      <c r="K113" cm="1">
        <f t="array" ref="K113">_xlfn.IFS($H113&gt;=200000,5,$H113&gt;=100000,4,$H113&gt;=50000,3,$H113&gt;=20000,2,TRUE,1)</f>
        <v>4</v>
      </c>
      <c r="L113" t="str">
        <f t="shared" si="7"/>
        <v>534</v>
      </c>
      <c r="M113" t="str" cm="1">
        <f t="array" ref="M113">_xlfn.IFS(AND(I113&gt;=4,K113&gt;=4,J113&gt;=4),"Champions",AND(I113&gt;=3,K113&gt;=4,J113&gt;=3),"Loyal Customers",AND(I113&gt;=4,J113&gt;=3,K113&gt;=3),"Potential Loyalists",AND(I113&gt;=5,J113&lt;=2),"New Customers",AND(I113&gt;=3,J113&gt;=3,K113&gt;=3),"Promising",AND(I113&lt;=2,J113&gt;=3,K113&gt;=3),"Need Attention",AND(I113&gt;=3,J113&lt;=2,K113&gt;=2),"About to Sleep",AND(I113&lt;=2,J113&gt;=2,K113&gt;=2),"At Risk",AND(I113&lt;=1,K113&gt;=4),"Cant Lose Them",AND(I113&lt;=2,J113&lt;=2),"Hibernating",TRUE,"Lost")</f>
        <v>Loyal Customers</v>
      </c>
    </row>
    <row r="114" spans="2:13" x14ac:dyDescent="0.25">
      <c r="B114" s="2">
        <v>10110</v>
      </c>
      <c r="C114" s="3">
        <v>45256</v>
      </c>
      <c r="D114" s="59">
        <v>16</v>
      </c>
      <c r="E114" s="59">
        <v>160768.82999999999</v>
      </c>
      <c r="F114" s="6">
        <f t="shared" si="4"/>
        <v>35</v>
      </c>
      <c r="G114">
        <f t="shared" si="5"/>
        <v>16</v>
      </c>
      <c r="H114">
        <f t="shared" si="6"/>
        <v>160768.82999999999</v>
      </c>
      <c r="I114" cm="1">
        <f t="array" ref="I114">_xlfn.IFS($F114&lt;=30,5,$F114&lt;=60,4,$F114&lt;=120,3,$F114&lt;=180,2,TRUE,1)</f>
        <v>4</v>
      </c>
      <c r="J114" cm="1">
        <f t="array" ref="J114">_xlfn.IFS($G114&gt;=20,5,$G114&gt;=15,4,$G114&gt;=10,3,$G114&gt;=5,2,TRUE,1)</f>
        <v>4</v>
      </c>
      <c r="K114" cm="1">
        <f t="array" ref="K114">_xlfn.IFS($H114&gt;=200000,5,$H114&gt;=100000,4,$H114&gt;=50000,3,$H114&gt;=20000,2,TRUE,1)</f>
        <v>4</v>
      </c>
      <c r="L114" t="str">
        <f t="shared" si="7"/>
        <v>444</v>
      </c>
      <c r="M114" t="str" cm="1">
        <f t="array" ref="M114">_xlfn.IFS(AND(I114&gt;=4,K114&gt;=4,J114&gt;=4),"Champions",AND(I114&gt;=3,K114&gt;=4,J114&gt;=3),"Loyal Customers",AND(I114&gt;=4,J114&gt;=3,K114&gt;=3),"Potential Loyalists",AND(I114&gt;=5,J114&lt;=2),"New Customers",AND(I114&gt;=3,J114&gt;=3,K114&gt;=3),"Promising",AND(I114&lt;=2,J114&gt;=3,K114&gt;=3),"Need Attention",AND(I114&gt;=3,J114&lt;=2,K114&gt;=2),"About to Sleep",AND(I114&lt;=2,J114&gt;=2,K114&gt;=2),"At Risk",AND(I114&lt;=1,K114&gt;=4),"Cant Lose Them",AND(I114&lt;=2,J114&lt;=2),"Hibernating",TRUE,"Lost")</f>
        <v>Champions</v>
      </c>
    </row>
    <row r="115" spans="2:13" x14ac:dyDescent="0.25">
      <c r="B115" s="2">
        <v>10111</v>
      </c>
      <c r="C115" s="3">
        <v>45287</v>
      </c>
      <c r="D115" s="59">
        <v>12</v>
      </c>
      <c r="E115" s="59">
        <v>117533.86</v>
      </c>
      <c r="F115" s="6">
        <f t="shared" si="4"/>
        <v>4</v>
      </c>
      <c r="G115">
        <f t="shared" si="5"/>
        <v>12</v>
      </c>
      <c r="H115">
        <f t="shared" si="6"/>
        <v>117533.86</v>
      </c>
      <c r="I115" cm="1">
        <f t="array" ref="I115">_xlfn.IFS($F115&lt;=30,5,$F115&lt;=60,4,$F115&lt;=120,3,$F115&lt;=180,2,TRUE,1)</f>
        <v>5</v>
      </c>
      <c r="J115" cm="1">
        <f t="array" ref="J115">_xlfn.IFS($G115&gt;=20,5,$G115&gt;=15,4,$G115&gt;=10,3,$G115&gt;=5,2,TRUE,1)</f>
        <v>3</v>
      </c>
      <c r="K115" cm="1">
        <f t="array" ref="K115">_xlfn.IFS($H115&gt;=200000,5,$H115&gt;=100000,4,$H115&gt;=50000,3,$H115&gt;=20000,2,TRUE,1)</f>
        <v>4</v>
      </c>
      <c r="L115" t="str">
        <f t="shared" si="7"/>
        <v>534</v>
      </c>
      <c r="M115" t="str" cm="1">
        <f t="array" ref="M115">_xlfn.IFS(AND(I115&gt;=4,K115&gt;=4,J115&gt;=4),"Champions",AND(I115&gt;=3,K115&gt;=4,J115&gt;=3),"Loyal Customers",AND(I115&gt;=4,J115&gt;=3,K115&gt;=3),"Potential Loyalists",AND(I115&gt;=5,J115&lt;=2),"New Customers",AND(I115&gt;=3,J115&gt;=3,K115&gt;=3),"Promising",AND(I115&lt;=2,J115&gt;=3,K115&gt;=3),"Need Attention",AND(I115&gt;=3,J115&lt;=2,K115&gt;=2),"About to Sleep",AND(I115&lt;=2,J115&gt;=2,K115&gt;=2),"At Risk",AND(I115&lt;=1,K115&gt;=4),"Cant Lose Them",AND(I115&lt;=2,J115&lt;=2),"Hibernating",TRUE,"Lost")</f>
        <v>Loyal Customers</v>
      </c>
    </row>
    <row r="116" spans="2:13" x14ac:dyDescent="0.25">
      <c r="B116" s="2">
        <v>10112</v>
      </c>
      <c r="C116" s="3">
        <v>45225</v>
      </c>
      <c r="D116" s="59">
        <v>12</v>
      </c>
      <c r="E116" s="59">
        <v>115907.87</v>
      </c>
      <c r="F116" s="6">
        <f t="shared" si="4"/>
        <v>66</v>
      </c>
      <c r="G116">
        <f t="shared" si="5"/>
        <v>12</v>
      </c>
      <c r="H116">
        <f t="shared" si="6"/>
        <v>115907.87</v>
      </c>
      <c r="I116" cm="1">
        <f t="array" ref="I116">_xlfn.IFS($F116&lt;=30,5,$F116&lt;=60,4,$F116&lt;=120,3,$F116&lt;=180,2,TRUE,1)</f>
        <v>3</v>
      </c>
      <c r="J116" cm="1">
        <f t="array" ref="J116">_xlfn.IFS($G116&gt;=20,5,$G116&gt;=15,4,$G116&gt;=10,3,$G116&gt;=5,2,TRUE,1)</f>
        <v>3</v>
      </c>
      <c r="K116" cm="1">
        <f t="array" ref="K116">_xlfn.IFS($H116&gt;=200000,5,$H116&gt;=100000,4,$H116&gt;=50000,3,$H116&gt;=20000,2,TRUE,1)</f>
        <v>4</v>
      </c>
      <c r="L116" t="str">
        <f t="shared" si="7"/>
        <v>334</v>
      </c>
      <c r="M116" t="str" cm="1">
        <f t="array" ref="M116">_xlfn.IFS(AND(I116&gt;=4,K116&gt;=4,J116&gt;=4),"Champions",AND(I116&gt;=3,K116&gt;=4,J116&gt;=3),"Loyal Customers",AND(I116&gt;=4,J116&gt;=3,K116&gt;=3),"Potential Loyalists",AND(I116&gt;=5,J116&lt;=2),"New Customers",AND(I116&gt;=3,J116&gt;=3,K116&gt;=3),"Promising",AND(I116&lt;=2,J116&gt;=3,K116&gt;=3),"Need Attention",AND(I116&gt;=3,J116&lt;=2,K116&gt;=2),"About to Sleep",AND(I116&lt;=2,J116&gt;=2,K116&gt;=2),"At Risk",AND(I116&lt;=1,K116&gt;=4),"Cant Lose Them",AND(I116&lt;=2,J116&lt;=2),"Hibernating",TRUE,"Lost")</f>
        <v>Loyal Customers</v>
      </c>
    </row>
    <row r="117" spans="2:13" x14ac:dyDescent="0.25">
      <c r="B117" s="2">
        <v>10113</v>
      </c>
      <c r="C117" s="3">
        <v>45189</v>
      </c>
      <c r="D117" s="59">
        <v>9</v>
      </c>
      <c r="E117" s="59">
        <v>135050</v>
      </c>
      <c r="F117" s="6">
        <f t="shared" si="4"/>
        <v>102</v>
      </c>
      <c r="G117">
        <f t="shared" si="5"/>
        <v>9</v>
      </c>
      <c r="H117">
        <f t="shared" si="6"/>
        <v>135050</v>
      </c>
      <c r="I117" cm="1">
        <f t="array" ref="I117">_xlfn.IFS($F117&lt;=30,5,$F117&lt;=60,4,$F117&lt;=120,3,$F117&lt;=180,2,TRUE,1)</f>
        <v>3</v>
      </c>
      <c r="J117" cm="1">
        <f t="array" ref="J117">_xlfn.IFS($G117&gt;=20,5,$G117&gt;=15,4,$G117&gt;=10,3,$G117&gt;=5,2,TRUE,1)</f>
        <v>2</v>
      </c>
      <c r="K117" cm="1">
        <f t="array" ref="K117">_xlfn.IFS($H117&gt;=200000,5,$H117&gt;=100000,4,$H117&gt;=50000,3,$H117&gt;=20000,2,TRUE,1)</f>
        <v>4</v>
      </c>
      <c r="L117" t="str">
        <f t="shared" si="7"/>
        <v>324</v>
      </c>
      <c r="M117" t="str" cm="1">
        <f t="array" ref="M117">_xlfn.IFS(AND(I117&gt;=4,K117&gt;=4,J117&gt;=4),"Champions",AND(I117&gt;=3,K117&gt;=4,J117&gt;=3),"Loyal Customers",AND(I117&gt;=4,J117&gt;=3,K117&gt;=3),"Potential Loyalists",AND(I117&gt;=5,J117&lt;=2),"New Customers",AND(I117&gt;=3,J117&gt;=3,K117&gt;=3),"Promising",AND(I117&lt;=2,J117&gt;=3,K117&gt;=3),"Need Attention",AND(I117&gt;=3,J117&lt;=2,K117&gt;=2),"About to Sleep",AND(I117&lt;=2,J117&gt;=2,K117&gt;=2),"At Risk",AND(I117&lt;=1,K117&gt;=4),"Cant Lose Them",AND(I117&lt;=2,J117&lt;=2),"Hibernating",TRUE,"Lost")</f>
        <v>About to Sleep</v>
      </c>
    </row>
    <row r="118" spans="2:13" x14ac:dyDescent="0.25">
      <c r="B118" s="2">
        <v>10114</v>
      </c>
      <c r="C118" s="3">
        <v>45237</v>
      </c>
      <c r="D118" s="59">
        <v>12</v>
      </c>
      <c r="E118" s="59">
        <v>97685.98</v>
      </c>
      <c r="F118" s="6">
        <f t="shared" si="4"/>
        <v>54</v>
      </c>
      <c r="G118">
        <f t="shared" si="5"/>
        <v>12</v>
      </c>
      <c r="H118">
        <f t="shared" si="6"/>
        <v>97685.98</v>
      </c>
      <c r="I118" cm="1">
        <f t="array" ref="I118">_xlfn.IFS($F118&lt;=30,5,$F118&lt;=60,4,$F118&lt;=120,3,$F118&lt;=180,2,TRUE,1)</f>
        <v>4</v>
      </c>
      <c r="J118" cm="1">
        <f t="array" ref="J118">_xlfn.IFS($G118&gt;=20,5,$G118&gt;=15,4,$G118&gt;=10,3,$G118&gt;=5,2,TRUE,1)</f>
        <v>3</v>
      </c>
      <c r="K118" cm="1">
        <f t="array" ref="K118">_xlfn.IFS($H118&gt;=200000,5,$H118&gt;=100000,4,$H118&gt;=50000,3,$H118&gt;=20000,2,TRUE,1)</f>
        <v>3</v>
      </c>
      <c r="L118" t="str">
        <f t="shared" si="7"/>
        <v>433</v>
      </c>
      <c r="M118" t="str" cm="1">
        <f t="array" ref="M118">_xlfn.IFS(AND(I118&gt;=4,K118&gt;=4,J118&gt;=4),"Champions",AND(I118&gt;=3,K118&gt;=4,J118&gt;=3),"Loyal Customers",AND(I118&gt;=4,J118&gt;=3,K118&gt;=3),"Potential Loyalists",AND(I118&gt;=5,J118&lt;=2),"New Customers",AND(I118&gt;=3,J118&gt;=3,K118&gt;=3),"Promising",AND(I118&lt;=2,J118&gt;=3,K118&gt;=3),"Need Attention",AND(I118&gt;=3,J118&lt;=2,K118&gt;=2),"About to Sleep",AND(I118&lt;=2,J118&gt;=2,K118&gt;=2),"At Risk",AND(I118&lt;=1,K118&gt;=4),"Cant Lose Them",AND(I118&lt;=2,J118&lt;=2),"Hibernating",TRUE,"Lost")</f>
        <v>Potential Loyalists</v>
      </c>
    </row>
    <row r="119" spans="2:13" x14ac:dyDescent="0.25">
      <c r="B119" s="2">
        <v>10115</v>
      </c>
      <c r="C119" s="3">
        <v>45265</v>
      </c>
      <c r="D119" s="59">
        <v>14</v>
      </c>
      <c r="E119" s="59">
        <v>209339.85</v>
      </c>
      <c r="F119" s="6">
        <f t="shared" si="4"/>
        <v>26</v>
      </c>
      <c r="G119">
        <f t="shared" si="5"/>
        <v>14</v>
      </c>
      <c r="H119">
        <f t="shared" si="6"/>
        <v>209339.85</v>
      </c>
      <c r="I119" cm="1">
        <f t="array" ref="I119">_xlfn.IFS($F119&lt;=30,5,$F119&lt;=60,4,$F119&lt;=120,3,$F119&lt;=180,2,TRUE,1)</f>
        <v>5</v>
      </c>
      <c r="J119" cm="1">
        <f t="array" ref="J119">_xlfn.IFS($G119&gt;=20,5,$G119&gt;=15,4,$G119&gt;=10,3,$G119&gt;=5,2,TRUE,1)</f>
        <v>3</v>
      </c>
      <c r="K119" cm="1">
        <f t="array" ref="K119">_xlfn.IFS($H119&gt;=200000,5,$H119&gt;=100000,4,$H119&gt;=50000,3,$H119&gt;=20000,2,TRUE,1)</f>
        <v>5</v>
      </c>
      <c r="L119" t="str">
        <f t="shared" si="7"/>
        <v>535</v>
      </c>
      <c r="M119" t="str" cm="1">
        <f t="array" ref="M119">_xlfn.IFS(AND(I119&gt;=4,K119&gt;=4,J119&gt;=4),"Champions",AND(I119&gt;=3,K119&gt;=4,J119&gt;=3),"Loyal Customers",AND(I119&gt;=4,J119&gt;=3,K119&gt;=3),"Potential Loyalists",AND(I119&gt;=5,J119&lt;=2),"New Customers",AND(I119&gt;=3,J119&gt;=3,K119&gt;=3),"Promising",AND(I119&lt;=2,J119&gt;=3,K119&gt;=3),"Need Attention",AND(I119&gt;=3,J119&lt;=2,K119&gt;=2),"About to Sleep",AND(I119&lt;=2,J119&gt;=2,K119&gt;=2),"At Risk",AND(I119&lt;=1,K119&gt;=4),"Cant Lose Them",AND(I119&lt;=2,J119&lt;=2),"Hibernating",TRUE,"Lost")</f>
        <v>Loyal Customers</v>
      </c>
    </row>
    <row r="120" spans="2:13" x14ac:dyDescent="0.25">
      <c r="B120" s="2">
        <v>10116</v>
      </c>
      <c r="C120" s="3">
        <v>45283</v>
      </c>
      <c r="D120" s="59">
        <v>8</v>
      </c>
      <c r="E120" s="59">
        <v>65503.16</v>
      </c>
      <c r="F120" s="6">
        <f t="shared" si="4"/>
        <v>8</v>
      </c>
      <c r="G120">
        <f t="shared" si="5"/>
        <v>8</v>
      </c>
      <c r="H120">
        <f t="shared" si="6"/>
        <v>65503.16</v>
      </c>
      <c r="I120" cm="1">
        <f t="array" ref="I120">_xlfn.IFS($F120&lt;=30,5,$F120&lt;=60,4,$F120&lt;=120,3,$F120&lt;=180,2,TRUE,1)</f>
        <v>5</v>
      </c>
      <c r="J120" cm="1">
        <f t="array" ref="J120">_xlfn.IFS($G120&gt;=20,5,$G120&gt;=15,4,$G120&gt;=10,3,$G120&gt;=5,2,TRUE,1)</f>
        <v>2</v>
      </c>
      <c r="K120" cm="1">
        <f t="array" ref="K120">_xlfn.IFS($H120&gt;=200000,5,$H120&gt;=100000,4,$H120&gt;=50000,3,$H120&gt;=20000,2,TRUE,1)</f>
        <v>3</v>
      </c>
      <c r="L120" t="str">
        <f t="shared" si="7"/>
        <v>523</v>
      </c>
      <c r="M120" t="str" cm="1">
        <f t="array" ref="M120">_xlfn.IFS(AND(I120&gt;=4,K120&gt;=4,J120&gt;=4),"Champions",AND(I120&gt;=3,K120&gt;=4,J120&gt;=3),"Loyal Customers",AND(I120&gt;=4,J120&gt;=3,K120&gt;=3),"Potential Loyalists",AND(I120&gt;=5,J120&lt;=2),"New Customers",AND(I120&gt;=3,J120&gt;=3,K120&gt;=3),"Promising",AND(I120&lt;=2,J120&gt;=3,K120&gt;=3),"Need Attention",AND(I120&gt;=3,J120&lt;=2,K120&gt;=2),"About to Sleep",AND(I120&lt;=2,J120&gt;=2,K120&gt;=2),"At Risk",AND(I120&lt;=1,K120&gt;=4),"Cant Lose Them",AND(I120&lt;=2,J120&lt;=2),"Hibernating",TRUE,"Lost")</f>
        <v>New Customers</v>
      </c>
    </row>
    <row r="121" spans="2:13" x14ac:dyDescent="0.25">
      <c r="B121" s="2">
        <v>10117</v>
      </c>
      <c r="C121" s="3">
        <v>45279</v>
      </c>
      <c r="D121" s="59">
        <v>16</v>
      </c>
      <c r="E121" s="59">
        <v>150136.34</v>
      </c>
      <c r="F121" s="6">
        <f t="shared" si="4"/>
        <v>12</v>
      </c>
      <c r="G121">
        <f t="shared" si="5"/>
        <v>16</v>
      </c>
      <c r="H121">
        <f t="shared" si="6"/>
        <v>150136.34</v>
      </c>
      <c r="I121" cm="1">
        <f t="array" ref="I121">_xlfn.IFS($F121&lt;=30,5,$F121&lt;=60,4,$F121&lt;=120,3,$F121&lt;=180,2,TRUE,1)</f>
        <v>5</v>
      </c>
      <c r="J121" cm="1">
        <f t="array" ref="J121">_xlfn.IFS($G121&gt;=20,5,$G121&gt;=15,4,$G121&gt;=10,3,$G121&gt;=5,2,TRUE,1)</f>
        <v>4</v>
      </c>
      <c r="K121" cm="1">
        <f t="array" ref="K121">_xlfn.IFS($H121&gt;=200000,5,$H121&gt;=100000,4,$H121&gt;=50000,3,$H121&gt;=20000,2,TRUE,1)</f>
        <v>4</v>
      </c>
      <c r="L121" t="str">
        <f t="shared" si="7"/>
        <v>544</v>
      </c>
      <c r="M121" t="str" cm="1">
        <f t="array" ref="M121">_xlfn.IFS(AND(I121&gt;=4,K121&gt;=4,J121&gt;=4),"Champions",AND(I121&gt;=3,K121&gt;=4,J121&gt;=3),"Loyal Customers",AND(I121&gt;=4,J121&gt;=3,K121&gt;=3),"Potential Loyalists",AND(I121&gt;=5,J121&lt;=2),"New Customers",AND(I121&gt;=3,J121&gt;=3,K121&gt;=3),"Promising",AND(I121&lt;=2,J121&gt;=3,K121&gt;=3),"Need Attention",AND(I121&gt;=3,J121&lt;=2,K121&gt;=2),"About to Sleep",AND(I121&lt;=2,J121&gt;=2,K121&gt;=2),"At Risk",AND(I121&lt;=1,K121&gt;=4),"Cant Lose Them",AND(I121&lt;=2,J121&lt;=2),"Hibernating",TRUE,"Lost")</f>
        <v>Champions</v>
      </c>
    </row>
    <row r="122" spans="2:13" x14ac:dyDescent="0.25">
      <c r="B122" s="2">
        <v>10118</v>
      </c>
      <c r="C122" s="3">
        <v>45267</v>
      </c>
      <c r="D122" s="59">
        <v>9</v>
      </c>
      <c r="E122" s="59">
        <v>60319.54</v>
      </c>
      <c r="F122" s="6">
        <f t="shared" si="4"/>
        <v>24</v>
      </c>
      <c r="G122">
        <f t="shared" si="5"/>
        <v>9</v>
      </c>
      <c r="H122">
        <f t="shared" si="6"/>
        <v>60319.54</v>
      </c>
      <c r="I122" cm="1">
        <f t="array" ref="I122">_xlfn.IFS($F122&lt;=30,5,$F122&lt;=60,4,$F122&lt;=120,3,$F122&lt;=180,2,TRUE,1)</f>
        <v>5</v>
      </c>
      <c r="J122" cm="1">
        <f t="array" ref="J122">_xlfn.IFS($G122&gt;=20,5,$G122&gt;=15,4,$G122&gt;=10,3,$G122&gt;=5,2,TRUE,1)</f>
        <v>2</v>
      </c>
      <c r="K122" cm="1">
        <f t="array" ref="K122">_xlfn.IFS($H122&gt;=200000,5,$H122&gt;=100000,4,$H122&gt;=50000,3,$H122&gt;=20000,2,TRUE,1)</f>
        <v>3</v>
      </c>
      <c r="L122" t="str">
        <f t="shared" si="7"/>
        <v>523</v>
      </c>
      <c r="M122" t="str" cm="1">
        <f t="array" ref="M122">_xlfn.IFS(AND(I122&gt;=4,K122&gt;=4,J122&gt;=4),"Champions",AND(I122&gt;=3,K122&gt;=4,J122&gt;=3),"Loyal Customers",AND(I122&gt;=4,J122&gt;=3,K122&gt;=3),"Potential Loyalists",AND(I122&gt;=5,J122&lt;=2),"New Customers",AND(I122&gt;=3,J122&gt;=3,K122&gt;=3),"Promising",AND(I122&lt;=2,J122&gt;=3,K122&gt;=3),"Need Attention",AND(I122&gt;=3,J122&lt;=2,K122&gt;=2),"About to Sleep",AND(I122&lt;=2,J122&gt;=2,K122&gt;=2),"At Risk",AND(I122&lt;=1,K122&gt;=4),"Cant Lose Them",AND(I122&lt;=2,J122&lt;=2),"Hibernating",TRUE,"Lost")</f>
        <v>New Customers</v>
      </c>
    </row>
    <row r="123" spans="2:13" x14ac:dyDescent="0.25">
      <c r="B123" s="2">
        <v>10119</v>
      </c>
      <c r="C123" s="3">
        <v>45254</v>
      </c>
      <c r="D123" s="59">
        <v>13</v>
      </c>
      <c r="E123" s="59">
        <v>131421.01</v>
      </c>
      <c r="F123" s="6">
        <f t="shared" si="4"/>
        <v>37</v>
      </c>
      <c r="G123">
        <f t="shared" si="5"/>
        <v>13</v>
      </c>
      <c r="H123">
        <f t="shared" si="6"/>
        <v>131421.01</v>
      </c>
      <c r="I123" cm="1">
        <f t="array" ref="I123">_xlfn.IFS($F123&lt;=30,5,$F123&lt;=60,4,$F123&lt;=120,3,$F123&lt;=180,2,TRUE,1)</f>
        <v>4</v>
      </c>
      <c r="J123" cm="1">
        <f t="array" ref="J123">_xlfn.IFS($G123&gt;=20,5,$G123&gt;=15,4,$G123&gt;=10,3,$G123&gt;=5,2,TRUE,1)</f>
        <v>3</v>
      </c>
      <c r="K123" cm="1">
        <f t="array" ref="K123">_xlfn.IFS($H123&gt;=200000,5,$H123&gt;=100000,4,$H123&gt;=50000,3,$H123&gt;=20000,2,TRUE,1)</f>
        <v>4</v>
      </c>
      <c r="L123" t="str">
        <f t="shared" si="7"/>
        <v>434</v>
      </c>
      <c r="M123" t="str" cm="1">
        <f t="array" ref="M123">_xlfn.IFS(AND(I123&gt;=4,K123&gt;=4,J123&gt;=4),"Champions",AND(I123&gt;=3,K123&gt;=4,J123&gt;=3),"Loyal Customers",AND(I123&gt;=4,J123&gt;=3,K123&gt;=3),"Potential Loyalists",AND(I123&gt;=5,J123&lt;=2),"New Customers",AND(I123&gt;=3,J123&gt;=3,K123&gt;=3),"Promising",AND(I123&lt;=2,J123&gt;=3,K123&gt;=3),"Need Attention",AND(I123&gt;=3,J123&lt;=2,K123&gt;=2),"About to Sleep",AND(I123&lt;=2,J123&gt;=2,K123&gt;=2),"At Risk",AND(I123&lt;=1,K123&gt;=4),"Cant Lose Them",AND(I123&lt;=2,J123&lt;=2),"Hibernating",TRUE,"Lost")</f>
        <v>Loyal Customers</v>
      </c>
    </row>
    <row r="124" spans="2:13" x14ac:dyDescent="0.25">
      <c r="B124" s="2">
        <v>10120</v>
      </c>
      <c r="C124" s="3">
        <v>45270</v>
      </c>
      <c r="D124" s="59">
        <v>18</v>
      </c>
      <c r="E124" s="59">
        <v>129899</v>
      </c>
      <c r="F124" s="6">
        <f t="shared" si="4"/>
        <v>21</v>
      </c>
      <c r="G124">
        <f t="shared" si="5"/>
        <v>18</v>
      </c>
      <c r="H124">
        <f t="shared" si="6"/>
        <v>129899</v>
      </c>
      <c r="I124" cm="1">
        <f t="array" ref="I124">_xlfn.IFS($F124&lt;=30,5,$F124&lt;=60,4,$F124&lt;=120,3,$F124&lt;=180,2,TRUE,1)</f>
        <v>5</v>
      </c>
      <c r="J124" cm="1">
        <f t="array" ref="J124">_xlfn.IFS($G124&gt;=20,5,$G124&gt;=15,4,$G124&gt;=10,3,$G124&gt;=5,2,TRUE,1)</f>
        <v>4</v>
      </c>
      <c r="K124" cm="1">
        <f t="array" ref="K124">_xlfn.IFS($H124&gt;=200000,5,$H124&gt;=100000,4,$H124&gt;=50000,3,$H124&gt;=20000,2,TRUE,1)</f>
        <v>4</v>
      </c>
      <c r="L124" t="str">
        <f t="shared" si="7"/>
        <v>544</v>
      </c>
      <c r="M124" t="str" cm="1">
        <f t="array" ref="M124">_xlfn.IFS(AND(I124&gt;=4,K124&gt;=4,J124&gt;=4),"Champions",AND(I124&gt;=3,K124&gt;=4,J124&gt;=3),"Loyal Customers",AND(I124&gt;=4,J124&gt;=3,K124&gt;=3),"Potential Loyalists",AND(I124&gt;=5,J124&lt;=2),"New Customers",AND(I124&gt;=3,J124&gt;=3,K124&gt;=3),"Promising",AND(I124&lt;=2,J124&gt;=3,K124&gt;=3),"Need Attention",AND(I124&gt;=3,J124&lt;=2,K124&gt;=2),"About to Sleep",AND(I124&lt;=2,J124&gt;=2,K124&gt;=2),"At Risk",AND(I124&lt;=1,K124&gt;=4),"Cant Lose Them",AND(I124&lt;=2,J124&lt;=2),"Hibernating",TRUE,"Lost")</f>
        <v>Champions</v>
      </c>
    </row>
    <row r="125" spans="2:13" x14ac:dyDescent="0.25">
      <c r="B125" s="2">
        <v>10121</v>
      </c>
      <c r="C125" s="3">
        <v>45286</v>
      </c>
      <c r="D125" s="59">
        <v>14</v>
      </c>
      <c r="E125" s="59">
        <v>141030.96</v>
      </c>
      <c r="F125" s="6">
        <f t="shared" si="4"/>
        <v>5</v>
      </c>
      <c r="G125">
        <f t="shared" si="5"/>
        <v>14</v>
      </c>
      <c r="H125">
        <f t="shared" si="6"/>
        <v>141030.96</v>
      </c>
      <c r="I125" cm="1">
        <f t="array" ref="I125">_xlfn.IFS($F125&lt;=30,5,$F125&lt;=60,4,$F125&lt;=120,3,$F125&lt;=180,2,TRUE,1)</f>
        <v>5</v>
      </c>
      <c r="J125" cm="1">
        <f t="array" ref="J125">_xlfn.IFS($G125&gt;=20,5,$G125&gt;=15,4,$G125&gt;=10,3,$G125&gt;=5,2,TRUE,1)</f>
        <v>3</v>
      </c>
      <c r="K125" cm="1">
        <f t="array" ref="K125">_xlfn.IFS($H125&gt;=200000,5,$H125&gt;=100000,4,$H125&gt;=50000,3,$H125&gt;=20000,2,TRUE,1)</f>
        <v>4</v>
      </c>
      <c r="L125" t="str">
        <f t="shared" si="7"/>
        <v>534</v>
      </c>
      <c r="M125" t="str" cm="1">
        <f t="array" ref="M125">_xlfn.IFS(AND(I125&gt;=4,K125&gt;=4,J125&gt;=4),"Champions",AND(I125&gt;=3,K125&gt;=4,J125&gt;=3),"Loyal Customers",AND(I125&gt;=4,J125&gt;=3,K125&gt;=3),"Potential Loyalists",AND(I125&gt;=5,J125&lt;=2),"New Customers",AND(I125&gt;=3,J125&gt;=3,K125&gt;=3),"Promising",AND(I125&lt;=2,J125&gt;=3,K125&gt;=3),"Need Attention",AND(I125&gt;=3,J125&lt;=2,K125&gt;=2),"About to Sleep",AND(I125&lt;=2,J125&gt;=2,K125&gt;=2),"At Risk",AND(I125&lt;=1,K125&gt;=4),"Cant Lose Them",AND(I125&lt;=2,J125&lt;=2),"Hibernating",TRUE,"Lost")</f>
        <v>Loyal Customers</v>
      </c>
    </row>
    <row r="126" spans="2:13" x14ac:dyDescent="0.25">
      <c r="B126" s="2">
        <v>10122</v>
      </c>
      <c r="C126" s="3">
        <v>45234</v>
      </c>
      <c r="D126" s="59">
        <v>16</v>
      </c>
      <c r="E126" s="59">
        <v>163637.35999999999</v>
      </c>
      <c r="F126" s="6">
        <f t="shared" si="4"/>
        <v>57</v>
      </c>
      <c r="G126">
        <f t="shared" si="5"/>
        <v>16</v>
      </c>
      <c r="H126">
        <f t="shared" si="6"/>
        <v>163637.35999999999</v>
      </c>
      <c r="I126" cm="1">
        <f t="array" ref="I126">_xlfn.IFS($F126&lt;=30,5,$F126&lt;=60,4,$F126&lt;=120,3,$F126&lt;=180,2,TRUE,1)</f>
        <v>4</v>
      </c>
      <c r="J126" cm="1">
        <f t="array" ref="J126">_xlfn.IFS($G126&gt;=20,5,$G126&gt;=15,4,$G126&gt;=10,3,$G126&gt;=5,2,TRUE,1)</f>
        <v>4</v>
      </c>
      <c r="K126" cm="1">
        <f t="array" ref="K126">_xlfn.IFS($H126&gt;=200000,5,$H126&gt;=100000,4,$H126&gt;=50000,3,$H126&gt;=20000,2,TRUE,1)</f>
        <v>4</v>
      </c>
      <c r="L126" t="str">
        <f t="shared" si="7"/>
        <v>444</v>
      </c>
      <c r="M126" t="str" cm="1">
        <f t="array" ref="M126">_xlfn.IFS(AND(I126&gt;=4,K126&gt;=4,J126&gt;=4),"Champions",AND(I126&gt;=3,K126&gt;=4,J126&gt;=3),"Loyal Customers",AND(I126&gt;=4,J126&gt;=3,K126&gt;=3),"Potential Loyalists",AND(I126&gt;=5,J126&lt;=2),"New Customers",AND(I126&gt;=3,J126&gt;=3,K126&gt;=3),"Promising",AND(I126&lt;=2,J126&gt;=3,K126&gt;=3),"Need Attention",AND(I126&gt;=3,J126&lt;=2,K126&gt;=2),"About to Sleep",AND(I126&lt;=2,J126&gt;=2,K126&gt;=2),"At Risk",AND(I126&lt;=1,K126&gt;=4),"Cant Lose Them",AND(I126&lt;=2,J126&lt;=2),"Hibernating",TRUE,"Lost")</f>
        <v>Champions</v>
      </c>
    </row>
    <row r="127" spans="2:13" x14ac:dyDescent="0.25">
      <c r="B127" s="2">
        <v>10123</v>
      </c>
      <c r="C127" s="3">
        <v>45291</v>
      </c>
      <c r="D127" s="59">
        <v>18</v>
      </c>
      <c r="E127" s="59">
        <v>244908.77</v>
      </c>
      <c r="F127" s="6">
        <f t="shared" si="4"/>
        <v>0</v>
      </c>
      <c r="G127">
        <f t="shared" si="5"/>
        <v>18</v>
      </c>
      <c r="H127">
        <f t="shared" si="6"/>
        <v>244908.77</v>
      </c>
      <c r="I127" cm="1">
        <f t="array" ref="I127">_xlfn.IFS($F127&lt;=30,5,$F127&lt;=60,4,$F127&lt;=120,3,$F127&lt;=180,2,TRUE,1)</f>
        <v>5</v>
      </c>
      <c r="J127" cm="1">
        <f t="array" ref="J127">_xlfn.IFS($G127&gt;=20,5,$G127&gt;=15,4,$G127&gt;=10,3,$G127&gt;=5,2,TRUE,1)</f>
        <v>4</v>
      </c>
      <c r="K127" cm="1">
        <f t="array" ref="K127">_xlfn.IFS($H127&gt;=200000,5,$H127&gt;=100000,4,$H127&gt;=50000,3,$H127&gt;=20000,2,TRUE,1)</f>
        <v>5</v>
      </c>
      <c r="L127" t="str">
        <f t="shared" si="7"/>
        <v>545</v>
      </c>
      <c r="M127" t="str" cm="1">
        <f t="array" ref="M127">_xlfn.IFS(AND(I127&gt;=4,K127&gt;=4,J127&gt;=4),"Champions",AND(I127&gt;=3,K127&gt;=4,J127&gt;=3),"Loyal Customers",AND(I127&gt;=4,J127&gt;=3,K127&gt;=3),"Potential Loyalists",AND(I127&gt;=5,J127&lt;=2),"New Customers",AND(I127&gt;=3,J127&gt;=3,K127&gt;=3),"Promising",AND(I127&lt;=2,J127&gt;=3,K127&gt;=3),"Need Attention",AND(I127&gt;=3,J127&lt;=2,K127&gt;=2),"About to Sleep",AND(I127&lt;=2,J127&gt;=2,K127&gt;=2),"At Risk",AND(I127&lt;=1,K127&gt;=4),"Cant Lose Them",AND(I127&lt;=2,J127&lt;=2),"Hibernating",TRUE,"Lost")</f>
        <v>Champions</v>
      </c>
    </row>
    <row r="128" spans="2:13" x14ac:dyDescent="0.25">
      <c r="B128" s="2">
        <v>10124</v>
      </c>
      <c r="C128" s="3">
        <v>45281</v>
      </c>
      <c r="D128" s="59">
        <v>13</v>
      </c>
      <c r="E128" s="59">
        <v>206463.18</v>
      </c>
      <c r="F128" s="6">
        <f t="shared" si="4"/>
        <v>10</v>
      </c>
      <c r="G128">
        <f t="shared" si="5"/>
        <v>13</v>
      </c>
      <c r="H128">
        <f t="shared" si="6"/>
        <v>206463.18</v>
      </c>
      <c r="I128" cm="1">
        <f t="array" ref="I128">_xlfn.IFS($F128&lt;=30,5,$F128&lt;=60,4,$F128&lt;=120,3,$F128&lt;=180,2,TRUE,1)</f>
        <v>5</v>
      </c>
      <c r="J128" cm="1">
        <f t="array" ref="J128">_xlfn.IFS($G128&gt;=20,5,$G128&gt;=15,4,$G128&gt;=10,3,$G128&gt;=5,2,TRUE,1)</f>
        <v>3</v>
      </c>
      <c r="K128" cm="1">
        <f t="array" ref="K128">_xlfn.IFS($H128&gt;=200000,5,$H128&gt;=100000,4,$H128&gt;=50000,3,$H128&gt;=20000,2,TRUE,1)</f>
        <v>5</v>
      </c>
      <c r="L128" t="str">
        <f t="shared" si="7"/>
        <v>535</v>
      </c>
      <c r="M128" t="str" cm="1">
        <f t="array" ref="M128">_xlfn.IFS(AND(I128&gt;=4,K128&gt;=4,J128&gt;=4),"Champions",AND(I128&gt;=3,K128&gt;=4,J128&gt;=3),"Loyal Customers",AND(I128&gt;=4,J128&gt;=3,K128&gt;=3),"Potential Loyalists",AND(I128&gt;=5,J128&lt;=2),"New Customers",AND(I128&gt;=3,J128&gt;=3,K128&gt;=3),"Promising",AND(I128&lt;=2,J128&gt;=3,K128&gt;=3),"Need Attention",AND(I128&gt;=3,J128&lt;=2,K128&gt;=2),"About to Sleep",AND(I128&lt;=2,J128&gt;=2,K128&gt;=2),"At Risk",AND(I128&lt;=1,K128&gt;=4),"Cant Lose Them",AND(I128&lt;=2,J128&lt;=2),"Hibernating",TRUE,"Lost")</f>
        <v>Loyal Customers</v>
      </c>
    </row>
    <row r="129" spans="2:13" x14ac:dyDescent="0.25">
      <c r="B129" s="2">
        <v>10125</v>
      </c>
      <c r="C129" s="3">
        <v>45266</v>
      </c>
      <c r="D129" s="59">
        <v>16</v>
      </c>
      <c r="E129" s="59">
        <v>203290.58</v>
      </c>
      <c r="F129" s="6">
        <f t="shared" si="4"/>
        <v>25</v>
      </c>
      <c r="G129">
        <f t="shared" si="5"/>
        <v>16</v>
      </c>
      <c r="H129">
        <f t="shared" si="6"/>
        <v>203290.58</v>
      </c>
      <c r="I129" cm="1">
        <f t="array" ref="I129">_xlfn.IFS($F129&lt;=30,5,$F129&lt;=60,4,$F129&lt;=120,3,$F129&lt;=180,2,TRUE,1)</f>
        <v>5</v>
      </c>
      <c r="J129" cm="1">
        <f t="array" ref="J129">_xlfn.IFS($G129&gt;=20,5,$G129&gt;=15,4,$G129&gt;=10,3,$G129&gt;=5,2,TRUE,1)</f>
        <v>4</v>
      </c>
      <c r="K129" cm="1">
        <f t="array" ref="K129">_xlfn.IFS($H129&gt;=200000,5,$H129&gt;=100000,4,$H129&gt;=50000,3,$H129&gt;=20000,2,TRUE,1)</f>
        <v>5</v>
      </c>
      <c r="L129" t="str">
        <f t="shared" si="7"/>
        <v>545</v>
      </c>
      <c r="M129" t="str" cm="1">
        <f t="array" ref="M129">_xlfn.IFS(AND(I129&gt;=4,K129&gt;=4,J129&gt;=4),"Champions",AND(I129&gt;=3,K129&gt;=4,J129&gt;=3),"Loyal Customers",AND(I129&gt;=4,J129&gt;=3,K129&gt;=3),"Potential Loyalists",AND(I129&gt;=5,J129&lt;=2),"New Customers",AND(I129&gt;=3,J129&gt;=3,K129&gt;=3),"Promising",AND(I129&lt;=2,J129&gt;=3,K129&gt;=3),"Need Attention",AND(I129&gt;=3,J129&lt;=2,K129&gt;=2),"About to Sleep",AND(I129&lt;=2,J129&gt;=2,K129&gt;=2),"At Risk",AND(I129&lt;=1,K129&gt;=4),"Cant Lose Them",AND(I129&lt;=2,J129&lt;=2),"Hibernating",TRUE,"Lost")</f>
        <v>Champions</v>
      </c>
    </row>
    <row r="130" spans="2:13" x14ac:dyDescent="0.25">
      <c r="B130" s="2">
        <v>10126</v>
      </c>
      <c r="C130" s="3">
        <v>45239</v>
      </c>
      <c r="D130" s="59">
        <v>7</v>
      </c>
      <c r="E130" s="59">
        <v>85503.09</v>
      </c>
      <c r="F130" s="6">
        <f t="shared" si="4"/>
        <v>52</v>
      </c>
      <c r="G130">
        <f t="shared" si="5"/>
        <v>7</v>
      </c>
      <c r="H130">
        <f t="shared" si="6"/>
        <v>85503.09</v>
      </c>
      <c r="I130" cm="1">
        <f t="array" ref="I130">_xlfn.IFS($F130&lt;=30,5,$F130&lt;=60,4,$F130&lt;=120,3,$F130&lt;=180,2,TRUE,1)</f>
        <v>4</v>
      </c>
      <c r="J130" cm="1">
        <f t="array" ref="J130">_xlfn.IFS($G130&gt;=20,5,$G130&gt;=15,4,$G130&gt;=10,3,$G130&gt;=5,2,TRUE,1)</f>
        <v>2</v>
      </c>
      <c r="K130" cm="1">
        <f t="array" ref="K130">_xlfn.IFS($H130&gt;=200000,5,$H130&gt;=100000,4,$H130&gt;=50000,3,$H130&gt;=20000,2,TRUE,1)</f>
        <v>3</v>
      </c>
      <c r="L130" t="str">
        <f t="shared" si="7"/>
        <v>423</v>
      </c>
      <c r="M130" t="str" cm="1">
        <f t="array" ref="M130">_xlfn.IFS(AND(I130&gt;=4,K130&gt;=4,J130&gt;=4),"Champions",AND(I130&gt;=3,K130&gt;=4,J130&gt;=3),"Loyal Customers",AND(I130&gt;=4,J130&gt;=3,K130&gt;=3),"Potential Loyalists",AND(I130&gt;=5,J130&lt;=2),"New Customers",AND(I130&gt;=3,J130&gt;=3,K130&gt;=3),"Promising",AND(I130&lt;=2,J130&gt;=3,K130&gt;=3),"Need Attention",AND(I130&gt;=3,J130&lt;=2,K130&gt;=2),"About to Sleep",AND(I130&lt;=2,J130&gt;=2,K130&gt;=2),"At Risk",AND(I130&lt;=1,K130&gt;=4),"Cant Lose Them",AND(I130&lt;=2,J130&lt;=2),"Hibernating",TRUE,"Lost")</f>
        <v>About to Sleep</v>
      </c>
    </row>
    <row r="131" spans="2:13" x14ac:dyDescent="0.25">
      <c r="B131" s="2">
        <v>10127</v>
      </c>
      <c r="C131" s="3">
        <v>45291</v>
      </c>
      <c r="D131" s="59">
        <v>13</v>
      </c>
      <c r="E131" s="59">
        <v>122136.99</v>
      </c>
      <c r="F131" s="6">
        <f t="shared" si="4"/>
        <v>0</v>
      </c>
      <c r="G131">
        <f t="shared" si="5"/>
        <v>13</v>
      </c>
      <c r="H131">
        <f t="shared" si="6"/>
        <v>122136.99</v>
      </c>
      <c r="I131" cm="1">
        <f t="array" ref="I131">_xlfn.IFS($F131&lt;=30,5,$F131&lt;=60,4,$F131&lt;=120,3,$F131&lt;=180,2,TRUE,1)</f>
        <v>5</v>
      </c>
      <c r="J131" cm="1">
        <f t="array" ref="J131">_xlfn.IFS($G131&gt;=20,5,$G131&gt;=15,4,$G131&gt;=10,3,$G131&gt;=5,2,TRUE,1)</f>
        <v>3</v>
      </c>
      <c r="K131" cm="1">
        <f t="array" ref="K131">_xlfn.IFS($H131&gt;=200000,5,$H131&gt;=100000,4,$H131&gt;=50000,3,$H131&gt;=20000,2,TRUE,1)</f>
        <v>4</v>
      </c>
      <c r="L131" t="str">
        <f t="shared" si="7"/>
        <v>534</v>
      </c>
      <c r="M131" t="str" cm="1">
        <f t="array" ref="M131">_xlfn.IFS(AND(I131&gt;=4,K131&gt;=4,J131&gt;=4),"Champions",AND(I131&gt;=3,K131&gt;=4,J131&gt;=3),"Loyal Customers",AND(I131&gt;=4,J131&gt;=3,K131&gt;=3),"Potential Loyalists",AND(I131&gt;=5,J131&lt;=2),"New Customers",AND(I131&gt;=3,J131&gt;=3,K131&gt;=3),"Promising",AND(I131&lt;=2,J131&gt;=3,K131&gt;=3),"Need Attention",AND(I131&gt;=3,J131&lt;=2,K131&gt;=2),"About to Sleep",AND(I131&lt;=2,J131&gt;=2,K131&gt;=2),"At Risk",AND(I131&lt;=1,K131&gt;=4),"Cant Lose Them",AND(I131&lt;=2,J131&lt;=2),"Hibernating",TRUE,"Lost")</f>
        <v>Loyal Customers</v>
      </c>
    </row>
    <row r="132" spans="2:13" x14ac:dyDescent="0.25">
      <c r="B132" s="2">
        <v>10128</v>
      </c>
      <c r="C132" s="3">
        <v>45244</v>
      </c>
      <c r="D132" s="59">
        <v>10</v>
      </c>
      <c r="E132" s="59">
        <v>86363.34</v>
      </c>
      <c r="F132" s="6">
        <f t="shared" ref="F132:F195" si="8">$E$1-$C132</f>
        <v>47</v>
      </c>
      <c r="G132">
        <f t="shared" ref="G132:G195" si="9">$D132</f>
        <v>10</v>
      </c>
      <c r="H132">
        <f t="shared" ref="H132:H195" si="10">$E132</f>
        <v>86363.34</v>
      </c>
      <c r="I132" cm="1">
        <f t="array" ref="I132">_xlfn.IFS($F132&lt;=30,5,$F132&lt;=60,4,$F132&lt;=120,3,$F132&lt;=180,2,TRUE,1)</f>
        <v>4</v>
      </c>
      <c r="J132" cm="1">
        <f t="array" ref="J132">_xlfn.IFS($G132&gt;=20,5,$G132&gt;=15,4,$G132&gt;=10,3,$G132&gt;=5,2,TRUE,1)</f>
        <v>3</v>
      </c>
      <c r="K132" cm="1">
        <f t="array" ref="K132">_xlfn.IFS($H132&gt;=200000,5,$H132&gt;=100000,4,$H132&gt;=50000,3,$H132&gt;=20000,2,TRUE,1)</f>
        <v>3</v>
      </c>
      <c r="L132" t="str">
        <f t="shared" si="7"/>
        <v>433</v>
      </c>
      <c r="M132" t="str" cm="1">
        <f t="array" ref="M132">_xlfn.IFS(AND(I132&gt;=4,K132&gt;=4,J132&gt;=4),"Champions",AND(I132&gt;=3,K132&gt;=4,J132&gt;=3),"Loyal Customers",AND(I132&gt;=4,J132&gt;=3,K132&gt;=3),"Potential Loyalists",AND(I132&gt;=5,J132&lt;=2),"New Customers",AND(I132&gt;=3,J132&gt;=3,K132&gt;=3),"Promising",AND(I132&lt;=2,J132&gt;=3,K132&gt;=3),"Need Attention",AND(I132&gt;=3,J132&lt;=2,K132&gt;=2),"About to Sleep",AND(I132&lt;=2,J132&gt;=2,K132&gt;=2),"At Risk",AND(I132&lt;=1,K132&gt;=4),"Cant Lose Them",AND(I132&lt;=2,J132&lt;=2),"Hibernating",TRUE,"Lost")</f>
        <v>Potential Loyalists</v>
      </c>
    </row>
    <row r="133" spans="2:13" x14ac:dyDescent="0.25">
      <c r="B133" s="2">
        <v>10129</v>
      </c>
      <c r="C133" s="3">
        <v>45266</v>
      </c>
      <c r="D133" s="59">
        <v>16</v>
      </c>
      <c r="E133" s="59">
        <v>197358.8</v>
      </c>
      <c r="F133" s="6">
        <f t="shared" si="8"/>
        <v>25</v>
      </c>
      <c r="G133">
        <f t="shared" si="9"/>
        <v>16</v>
      </c>
      <c r="H133">
        <f t="shared" si="10"/>
        <v>197358.8</v>
      </c>
      <c r="I133" cm="1">
        <f t="array" ref="I133">_xlfn.IFS($F133&lt;=30,5,$F133&lt;=60,4,$F133&lt;=120,3,$F133&lt;=180,2,TRUE,1)</f>
        <v>5</v>
      </c>
      <c r="J133" cm="1">
        <f t="array" ref="J133">_xlfn.IFS($G133&gt;=20,5,$G133&gt;=15,4,$G133&gt;=10,3,$G133&gt;=5,2,TRUE,1)</f>
        <v>4</v>
      </c>
      <c r="K133" cm="1">
        <f t="array" ref="K133">_xlfn.IFS($H133&gt;=200000,5,$H133&gt;=100000,4,$H133&gt;=50000,3,$H133&gt;=20000,2,TRUE,1)</f>
        <v>4</v>
      </c>
      <c r="L133" t="str">
        <f t="shared" ref="L133:L196" si="11">I133&amp;J133&amp;K133</f>
        <v>544</v>
      </c>
      <c r="M133" t="str" cm="1">
        <f t="array" ref="M133">_xlfn.IFS(AND(I133&gt;=4,K133&gt;=4,J133&gt;=4),"Champions",AND(I133&gt;=3,K133&gt;=4,J133&gt;=3),"Loyal Customers",AND(I133&gt;=4,J133&gt;=3,K133&gt;=3),"Potential Loyalists",AND(I133&gt;=5,J133&lt;=2),"New Customers",AND(I133&gt;=3,J133&gt;=3,K133&gt;=3),"Promising",AND(I133&lt;=2,J133&gt;=3,K133&gt;=3),"Need Attention",AND(I133&gt;=3,J133&lt;=2,K133&gt;=2),"About to Sleep",AND(I133&lt;=2,J133&gt;=2,K133&gt;=2),"At Risk",AND(I133&lt;=1,K133&gt;=4),"Cant Lose Them",AND(I133&lt;=2,J133&lt;=2),"Hibernating",TRUE,"Lost")</f>
        <v>Champions</v>
      </c>
    </row>
    <row r="134" spans="2:13" x14ac:dyDescent="0.25">
      <c r="B134" s="2">
        <v>10130</v>
      </c>
      <c r="C134" s="3">
        <v>45264</v>
      </c>
      <c r="D134" s="59">
        <v>10</v>
      </c>
      <c r="E134" s="59">
        <v>74497.399999999994</v>
      </c>
      <c r="F134" s="6">
        <f t="shared" si="8"/>
        <v>27</v>
      </c>
      <c r="G134">
        <f t="shared" si="9"/>
        <v>10</v>
      </c>
      <c r="H134">
        <f t="shared" si="10"/>
        <v>74497.399999999994</v>
      </c>
      <c r="I134" cm="1">
        <f t="array" ref="I134">_xlfn.IFS($F134&lt;=30,5,$F134&lt;=60,4,$F134&lt;=120,3,$F134&lt;=180,2,TRUE,1)</f>
        <v>5</v>
      </c>
      <c r="J134" cm="1">
        <f t="array" ref="J134">_xlfn.IFS($G134&gt;=20,5,$G134&gt;=15,4,$G134&gt;=10,3,$G134&gt;=5,2,TRUE,1)</f>
        <v>3</v>
      </c>
      <c r="K134" cm="1">
        <f t="array" ref="K134">_xlfn.IFS($H134&gt;=200000,5,$H134&gt;=100000,4,$H134&gt;=50000,3,$H134&gt;=20000,2,TRUE,1)</f>
        <v>3</v>
      </c>
      <c r="L134" t="str">
        <f t="shared" si="11"/>
        <v>533</v>
      </c>
      <c r="M134" t="str" cm="1">
        <f t="array" ref="M134">_xlfn.IFS(AND(I134&gt;=4,K134&gt;=4,J134&gt;=4),"Champions",AND(I134&gt;=3,K134&gt;=4,J134&gt;=3),"Loyal Customers",AND(I134&gt;=4,J134&gt;=3,K134&gt;=3),"Potential Loyalists",AND(I134&gt;=5,J134&lt;=2),"New Customers",AND(I134&gt;=3,J134&gt;=3,K134&gt;=3),"Promising",AND(I134&lt;=2,J134&gt;=3,K134&gt;=3),"Need Attention",AND(I134&gt;=3,J134&lt;=2,K134&gt;=2),"About to Sleep",AND(I134&lt;=2,J134&gt;=2,K134&gt;=2),"At Risk",AND(I134&lt;=1,K134&gt;=4),"Cant Lose Them",AND(I134&lt;=2,J134&lt;=2),"Hibernating",TRUE,"Lost")</f>
        <v>Potential Loyalists</v>
      </c>
    </row>
    <row r="135" spans="2:13" x14ac:dyDescent="0.25">
      <c r="B135" s="2">
        <v>10131</v>
      </c>
      <c r="C135" s="3">
        <v>45271</v>
      </c>
      <c r="D135" s="59">
        <v>17</v>
      </c>
      <c r="E135" s="59">
        <v>160096.26</v>
      </c>
      <c r="F135" s="6">
        <f t="shared" si="8"/>
        <v>20</v>
      </c>
      <c r="G135">
        <f t="shared" si="9"/>
        <v>17</v>
      </c>
      <c r="H135">
        <f t="shared" si="10"/>
        <v>160096.26</v>
      </c>
      <c r="I135" cm="1">
        <f t="array" ref="I135">_xlfn.IFS($F135&lt;=30,5,$F135&lt;=60,4,$F135&lt;=120,3,$F135&lt;=180,2,TRUE,1)</f>
        <v>5</v>
      </c>
      <c r="J135" cm="1">
        <f t="array" ref="J135">_xlfn.IFS($G135&gt;=20,5,$G135&gt;=15,4,$G135&gt;=10,3,$G135&gt;=5,2,TRUE,1)</f>
        <v>4</v>
      </c>
      <c r="K135" cm="1">
        <f t="array" ref="K135">_xlfn.IFS($H135&gt;=200000,5,$H135&gt;=100000,4,$H135&gt;=50000,3,$H135&gt;=20000,2,TRUE,1)</f>
        <v>4</v>
      </c>
      <c r="L135" t="str">
        <f t="shared" si="11"/>
        <v>544</v>
      </c>
      <c r="M135" t="str" cm="1">
        <f t="array" ref="M135">_xlfn.IFS(AND(I135&gt;=4,K135&gt;=4,J135&gt;=4),"Champions",AND(I135&gt;=3,K135&gt;=4,J135&gt;=3),"Loyal Customers",AND(I135&gt;=4,J135&gt;=3,K135&gt;=3),"Potential Loyalists",AND(I135&gt;=5,J135&lt;=2),"New Customers",AND(I135&gt;=3,J135&gt;=3,K135&gt;=3),"Promising",AND(I135&lt;=2,J135&gt;=3,K135&gt;=3),"Need Attention",AND(I135&gt;=3,J135&lt;=2,K135&gt;=2),"About to Sleep",AND(I135&lt;=2,J135&gt;=2,K135&gt;=2),"At Risk",AND(I135&lt;=1,K135&gt;=4),"Cant Lose Them",AND(I135&lt;=2,J135&lt;=2),"Hibernating",TRUE,"Lost")</f>
        <v>Champions</v>
      </c>
    </row>
    <row r="136" spans="2:13" x14ac:dyDescent="0.25">
      <c r="B136" s="2">
        <v>10132</v>
      </c>
      <c r="C136" s="3">
        <v>45258</v>
      </c>
      <c r="D136" s="59">
        <v>15</v>
      </c>
      <c r="E136" s="59">
        <v>230855.06</v>
      </c>
      <c r="F136" s="6">
        <f t="shared" si="8"/>
        <v>33</v>
      </c>
      <c r="G136">
        <f t="shared" si="9"/>
        <v>15</v>
      </c>
      <c r="H136">
        <f t="shared" si="10"/>
        <v>230855.06</v>
      </c>
      <c r="I136" cm="1">
        <f t="array" ref="I136">_xlfn.IFS($F136&lt;=30,5,$F136&lt;=60,4,$F136&lt;=120,3,$F136&lt;=180,2,TRUE,1)</f>
        <v>4</v>
      </c>
      <c r="J136" cm="1">
        <f t="array" ref="J136">_xlfn.IFS($G136&gt;=20,5,$G136&gt;=15,4,$G136&gt;=10,3,$G136&gt;=5,2,TRUE,1)</f>
        <v>4</v>
      </c>
      <c r="K136" cm="1">
        <f t="array" ref="K136">_xlfn.IFS($H136&gt;=200000,5,$H136&gt;=100000,4,$H136&gt;=50000,3,$H136&gt;=20000,2,TRUE,1)</f>
        <v>5</v>
      </c>
      <c r="L136" t="str">
        <f t="shared" si="11"/>
        <v>445</v>
      </c>
      <c r="M136" t="str" cm="1">
        <f t="array" ref="M136">_xlfn.IFS(AND(I136&gt;=4,K136&gt;=4,J136&gt;=4),"Champions",AND(I136&gt;=3,K136&gt;=4,J136&gt;=3),"Loyal Customers",AND(I136&gt;=4,J136&gt;=3,K136&gt;=3),"Potential Loyalists",AND(I136&gt;=5,J136&lt;=2),"New Customers",AND(I136&gt;=3,J136&gt;=3,K136&gt;=3),"Promising",AND(I136&lt;=2,J136&gt;=3,K136&gt;=3),"Need Attention",AND(I136&gt;=3,J136&lt;=2,K136&gt;=2),"About to Sleep",AND(I136&lt;=2,J136&gt;=2,K136&gt;=2),"At Risk",AND(I136&lt;=1,K136&gt;=4),"Cant Lose Them",AND(I136&lt;=2,J136&lt;=2),"Hibernating",TRUE,"Lost")</f>
        <v>Champions</v>
      </c>
    </row>
    <row r="137" spans="2:13" x14ac:dyDescent="0.25">
      <c r="B137" s="2">
        <v>10133</v>
      </c>
      <c r="C137" s="3">
        <v>45224</v>
      </c>
      <c r="D137" s="59">
        <v>16</v>
      </c>
      <c r="E137" s="59">
        <v>182110.17</v>
      </c>
      <c r="F137" s="6">
        <f t="shared" si="8"/>
        <v>67</v>
      </c>
      <c r="G137">
        <f t="shared" si="9"/>
        <v>16</v>
      </c>
      <c r="H137">
        <f t="shared" si="10"/>
        <v>182110.17</v>
      </c>
      <c r="I137" cm="1">
        <f t="array" ref="I137">_xlfn.IFS($F137&lt;=30,5,$F137&lt;=60,4,$F137&lt;=120,3,$F137&lt;=180,2,TRUE,1)</f>
        <v>3</v>
      </c>
      <c r="J137" cm="1">
        <f t="array" ref="J137">_xlfn.IFS($G137&gt;=20,5,$G137&gt;=15,4,$G137&gt;=10,3,$G137&gt;=5,2,TRUE,1)</f>
        <v>4</v>
      </c>
      <c r="K137" cm="1">
        <f t="array" ref="K137">_xlfn.IFS($H137&gt;=200000,5,$H137&gt;=100000,4,$H137&gt;=50000,3,$H137&gt;=20000,2,TRUE,1)</f>
        <v>4</v>
      </c>
      <c r="L137" t="str">
        <f t="shared" si="11"/>
        <v>344</v>
      </c>
      <c r="M137" t="str" cm="1">
        <f t="array" ref="M137">_xlfn.IFS(AND(I137&gt;=4,K137&gt;=4,J137&gt;=4),"Champions",AND(I137&gt;=3,K137&gt;=4,J137&gt;=3),"Loyal Customers",AND(I137&gt;=4,J137&gt;=3,K137&gt;=3),"Potential Loyalists",AND(I137&gt;=5,J137&lt;=2),"New Customers",AND(I137&gt;=3,J137&gt;=3,K137&gt;=3),"Promising",AND(I137&lt;=2,J137&gt;=3,K137&gt;=3),"Need Attention",AND(I137&gt;=3,J137&lt;=2,K137&gt;=2),"About to Sleep",AND(I137&lt;=2,J137&gt;=2,K137&gt;=2),"At Risk",AND(I137&lt;=1,K137&gt;=4),"Cant Lose Them",AND(I137&lt;=2,J137&lt;=2),"Hibernating",TRUE,"Lost")</f>
        <v>Loyal Customers</v>
      </c>
    </row>
    <row r="138" spans="2:13" x14ac:dyDescent="0.25">
      <c r="B138" s="2">
        <v>10134</v>
      </c>
      <c r="C138" s="3">
        <v>45275</v>
      </c>
      <c r="D138" s="59">
        <v>16</v>
      </c>
      <c r="E138" s="59">
        <v>242332.86</v>
      </c>
      <c r="F138" s="6">
        <f t="shared" si="8"/>
        <v>16</v>
      </c>
      <c r="G138">
        <f t="shared" si="9"/>
        <v>16</v>
      </c>
      <c r="H138">
        <f t="shared" si="10"/>
        <v>242332.86</v>
      </c>
      <c r="I138" cm="1">
        <f t="array" ref="I138">_xlfn.IFS($F138&lt;=30,5,$F138&lt;=60,4,$F138&lt;=120,3,$F138&lt;=180,2,TRUE,1)</f>
        <v>5</v>
      </c>
      <c r="J138" cm="1">
        <f t="array" ref="J138">_xlfn.IFS($G138&gt;=20,5,$G138&gt;=15,4,$G138&gt;=10,3,$G138&gt;=5,2,TRUE,1)</f>
        <v>4</v>
      </c>
      <c r="K138" cm="1">
        <f t="array" ref="K138">_xlfn.IFS($H138&gt;=200000,5,$H138&gt;=100000,4,$H138&gt;=50000,3,$H138&gt;=20000,2,TRUE,1)</f>
        <v>5</v>
      </c>
      <c r="L138" t="str">
        <f t="shared" si="11"/>
        <v>545</v>
      </c>
      <c r="M138" t="str" cm="1">
        <f t="array" ref="M138">_xlfn.IFS(AND(I138&gt;=4,K138&gt;=4,J138&gt;=4),"Champions",AND(I138&gt;=3,K138&gt;=4,J138&gt;=3),"Loyal Customers",AND(I138&gt;=4,J138&gt;=3,K138&gt;=3),"Potential Loyalists",AND(I138&gt;=5,J138&lt;=2),"New Customers",AND(I138&gt;=3,J138&gt;=3,K138&gt;=3),"Promising",AND(I138&lt;=2,J138&gt;=3,K138&gt;=3),"Need Attention",AND(I138&gt;=3,J138&lt;=2,K138&gt;=2),"About to Sleep",AND(I138&lt;=2,J138&gt;=2,K138&gt;=2),"At Risk",AND(I138&lt;=1,K138&gt;=4),"Cant Lose Them",AND(I138&lt;=2,J138&lt;=2),"Hibernating",TRUE,"Lost")</f>
        <v>Champions</v>
      </c>
    </row>
    <row r="139" spans="2:13" x14ac:dyDescent="0.25">
      <c r="B139" s="2">
        <v>10135</v>
      </c>
      <c r="C139" s="3">
        <v>45157</v>
      </c>
      <c r="D139" s="59">
        <v>12</v>
      </c>
      <c r="E139" s="59">
        <v>118448.87</v>
      </c>
      <c r="F139" s="6">
        <f t="shared" si="8"/>
        <v>134</v>
      </c>
      <c r="G139">
        <f t="shared" si="9"/>
        <v>12</v>
      </c>
      <c r="H139">
        <f t="shared" si="10"/>
        <v>118448.87</v>
      </c>
      <c r="I139" cm="1">
        <f t="array" ref="I139">_xlfn.IFS($F139&lt;=30,5,$F139&lt;=60,4,$F139&lt;=120,3,$F139&lt;=180,2,TRUE,1)</f>
        <v>2</v>
      </c>
      <c r="J139" cm="1">
        <f t="array" ref="J139">_xlfn.IFS($G139&gt;=20,5,$G139&gt;=15,4,$G139&gt;=10,3,$G139&gt;=5,2,TRUE,1)</f>
        <v>3</v>
      </c>
      <c r="K139" cm="1">
        <f t="array" ref="K139">_xlfn.IFS($H139&gt;=200000,5,$H139&gt;=100000,4,$H139&gt;=50000,3,$H139&gt;=20000,2,TRUE,1)</f>
        <v>4</v>
      </c>
      <c r="L139" t="str">
        <f t="shared" si="11"/>
        <v>234</v>
      </c>
      <c r="M139" t="str" cm="1">
        <f t="array" ref="M139">_xlfn.IFS(AND(I139&gt;=4,K139&gt;=4,J139&gt;=4),"Champions",AND(I139&gt;=3,K139&gt;=4,J139&gt;=3),"Loyal Customers",AND(I139&gt;=4,J139&gt;=3,K139&gt;=3),"Potential Loyalists",AND(I139&gt;=5,J139&lt;=2),"New Customers",AND(I139&gt;=3,J139&gt;=3,K139&gt;=3),"Promising",AND(I139&lt;=2,J139&gt;=3,K139&gt;=3),"Need Attention",AND(I139&gt;=3,J139&lt;=2,K139&gt;=2),"About to Sleep",AND(I139&lt;=2,J139&gt;=2,K139&gt;=2),"At Risk",AND(I139&lt;=1,K139&gt;=4),"Cant Lose Them",AND(I139&lt;=2,J139&lt;=2),"Hibernating",TRUE,"Lost")</f>
        <v>Need Attention</v>
      </c>
    </row>
    <row r="140" spans="2:13" x14ac:dyDescent="0.25">
      <c r="B140" s="2">
        <v>10136</v>
      </c>
      <c r="C140" s="3">
        <v>45227</v>
      </c>
      <c r="D140" s="59">
        <v>7</v>
      </c>
      <c r="E140" s="59">
        <v>82832.759999999995</v>
      </c>
      <c r="F140" s="6">
        <f t="shared" si="8"/>
        <v>64</v>
      </c>
      <c r="G140">
        <f t="shared" si="9"/>
        <v>7</v>
      </c>
      <c r="H140">
        <f t="shared" si="10"/>
        <v>82832.759999999995</v>
      </c>
      <c r="I140" cm="1">
        <f t="array" ref="I140">_xlfn.IFS($F140&lt;=30,5,$F140&lt;=60,4,$F140&lt;=120,3,$F140&lt;=180,2,TRUE,1)</f>
        <v>3</v>
      </c>
      <c r="J140" cm="1">
        <f t="array" ref="J140">_xlfn.IFS($G140&gt;=20,5,$G140&gt;=15,4,$G140&gt;=10,3,$G140&gt;=5,2,TRUE,1)</f>
        <v>2</v>
      </c>
      <c r="K140" cm="1">
        <f t="array" ref="K140">_xlfn.IFS($H140&gt;=200000,5,$H140&gt;=100000,4,$H140&gt;=50000,3,$H140&gt;=20000,2,TRUE,1)</f>
        <v>3</v>
      </c>
      <c r="L140" t="str">
        <f t="shared" si="11"/>
        <v>323</v>
      </c>
      <c r="M140" t="str" cm="1">
        <f t="array" ref="M140">_xlfn.IFS(AND(I140&gt;=4,K140&gt;=4,J140&gt;=4),"Champions",AND(I140&gt;=3,K140&gt;=4,J140&gt;=3),"Loyal Customers",AND(I140&gt;=4,J140&gt;=3,K140&gt;=3),"Potential Loyalists",AND(I140&gt;=5,J140&lt;=2),"New Customers",AND(I140&gt;=3,J140&gt;=3,K140&gt;=3),"Promising",AND(I140&lt;=2,J140&gt;=3,K140&gt;=3),"Need Attention",AND(I140&gt;=3,J140&lt;=2,K140&gt;=2),"About to Sleep",AND(I140&lt;=2,J140&gt;=2,K140&gt;=2),"At Risk",AND(I140&lt;=1,K140&gt;=4),"Cant Lose Them",AND(I140&lt;=2,J140&lt;=2),"Hibernating",TRUE,"Lost")</f>
        <v>About to Sleep</v>
      </c>
    </row>
    <row r="141" spans="2:13" x14ac:dyDescent="0.25">
      <c r="B141" s="2">
        <v>10137</v>
      </c>
      <c r="C141" s="3">
        <v>45284</v>
      </c>
      <c r="D141" s="59">
        <v>15</v>
      </c>
      <c r="E141" s="59">
        <v>224570.08</v>
      </c>
      <c r="F141" s="6">
        <f t="shared" si="8"/>
        <v>7</v>
      </c>
      <c r="G141">
        <f t="shared" si="9"/>
        <v>15</v>
      </c>
      <c r="H141">
        <f t="shared" si="10"/>
        <v>224570.08</v>
      </c>
      <c r="I141" cm="1">
        <f t="array" ref="I141">_xlfn.IFS($F141&lt;=30,5,$F141&lt;=60,4,$F141&lt;=120,3,$F141&lt;=180,2,TRUE,1)</f>
        <v>5</v>
      </c>
      <c r="J141" cm="1">
        <f t="array" ref="J141">_xlfn.IFS($G141&gt;=20,5,$G141&gt;=15,4,$G141&gt;=10,3,$G141&gt;=5,2,TRUE,1)</f>
        <v>4</v>
      </c>
      <c r="K141" cm="1">
        <f t="array" ref="K141">_xlfn.IFS($H141&gt;=200000,5,$H141&gt;=100000,4,$H141&gt;=50000,3,$H141&gt;=20000,2,TRUE,1)</f>
        <v>5</v>
      </c>
      <c r="L141" t="str">
        <f t="shared" si="11"/>
        <v>545</v>
      </c>
      <c r="M141" t="str" cm="1">
        <f t="array" ref="M141">_xlfn.IFS(AND(I141&gt;=4,K141&gt;=4,J141&gt;=4),"Champions",AND(I141&gt;=3,K141&gt;=4,J141&gt;=3),"Loyal Customers",AND(I141&gt;=4,J141&gt;=3,K141&gt;=3),"Potential Loyalists",AND(I141&gt;=5,J141&lt;=2),"New Customers",AND(I141&gt;=3,J141&gt;=3,K141&gt;=3),"Promising",AND(I141&lt;=2,J141&gt;=3,K141&gt;=3),"Need Attention",AND(I141&gt;=3,J141&lt;=2,K141&gt;=2),"About to Sleep",AND(I141&lt;=2,J141&gt;=2,K141&gt;=2),"At Risk",AND(I141&lt;=1,K141&gt;=4),"Cant Lose Them",AND(I141&lt;=2,J141&lt;=2),"Hibernating",TRUE,"Lost")</f>
        <v>Champions</v>
      </c>
    </row>
    <row r="142" spans="2:13" x14ac:dyDescent="0.25">
      <c r="B142" s="2">
        <v>10138</v>
      </c>
      <c r="C142" s="3">
        <v>45268</v>
      </c>
      <c r="D142" s="59">
        <v>13</v>
      </c>
      <c r="E142" s="59">
        <v>95615.42</v>
      </c>
      <c r="F142" s="6">
        <f t="shared" si="8"/>
        <v>23</v>
      </c>
      <c r="G142">
        <f t="shared" si="9"/>
        <v>13</v>
      </c>
      <c r="H142">
        <f t="shared" si="10"/>
        <v>95615.42</v>
      </c>
      <c r="I142" cm="1">
        <f t="array" ref="I142">_xlfn.IFS($F142&lt;=30,5,$F142&lt;=60,4,$F142&lt;=120,3,$F142&lt;=180,2,TRUE,1)</f>
        <v>5</v>
      </c>
      <c r="J142" cm="1">
        <f t="array" ref="J142">_xlfn.IFS($G142&gt;=20,5,$G142&gt;=15,4,$G142&gt;=10,3,$G142&gt;=5,2,TRUE,1)</f>
        <v>3</v>
      </c>
      <c r="K142" cm="1">
        <f t="array" ref="K142">_xlfn.IFS($H142&gt;=200000,5,$H142&gt;=100000,4,$H142&gt;=50000,3,$H142&gt;=20000,2,TRUE,1)</f>
        <v>3</v>
      </c>
      <c r="L142" t="str">
        <f t="shared" si="11"/>
        <v>533</v>
      </c>
      <c r="M142" t="str" cm="1">
        <f t="array" ref="M142">_xlfn.IFS(AND(I142&gt;=4,K142&gt;=4,J142&gt;=4),"Champions",AND(I142&gt;=3,K142&gt;=4,J142&gt;=3),"Loyal Customers",AND(I142&gt;=4,J142&gt;=3,K142&gt;=3),"Potential Loyalists",AND(I142&gt;=5,J142&lt;=2),"New Customers",AND(I142&gt;=3,J142&gt;=3,K142&gt;=3),"Promising",AND(I142&lt;=2,J142&gt;=3,K142&gt;=3),"Need Attention",AND(I142&gt;=3,J142&lt;=2,K142&gt;=2),"About to Sleep",AND(I142&lt;=2,J142&gt;=2,K142&gt;=2),"At Risk",AND(I142&lt;=1,K142&gt;=4),"Cant Lose Them",AND(I142&lt;=2,J142&lt;=2),"Hibernating",TRUE,"Lost")</f>
        <v>Potential Loyalists</v>
      </c>
    </row>
    <row r="143" spans="2:13" x14ac:dyDescent="0.25">
      <c r="B143" s="2">
        <v>10139</v>
      </c>
      <c r="C143" s="3">
        <v>45271</v>
      </c>
      <c r="D143" s="59">
        <v>14</v>
      </c>
      <c r="E143" s="59">
        <v>173097.7</v>
      </c>
      <c r="F143" s="6">
        <f t="shared" si="8"/>
        <v>20</v>
      </c>
      <c r="G143">
        <f t="shared" si="9"/>
        <v>14</v>
      </c>
      <c r="H143">
        <f t="shared" si="10"/>
        <v>173097.7</v>
      </c>
      <c r="I143" cm="1">
        <f t="array" ref="I143">_xlfn.IFS($F143&lt;=30,5,$F143&lt;=60,4,$F143&lt;=120,3,$F143&lt;=180,2,TRUE,1)</f>
        <v>5</v>
      </c>
      <c r="J143" cm="1">
        <f t="array" ref="J143">_xlfn.IFS($G143&gt;=20,5,$G143&gt;=15,4,$G143&gt;=10,3,$G143&gt;=5,2,TRUE,1)</f>
        <v>3</v>
      </c>
      <c r="K143" cm="1">
        <f t="array" ref="K143">_xlfn.IFS($H143&gt;=200000,5,$H143&gt;=100000,4,$H143&gt;=50000,3,$H143&gt;=20000,2,TRUE,1)</f>
        <v>4</v>
      </c>
      <c r="L143" t="str">
        <f t="shared" si="11"/>
        <v>534</v>
      </c>
      <c r="M143" t="str" cm="1">
        <f t="array" ref="M143">_xlfn.IFS(AND(I143&gt;=4,K143&gt;=4,J143&gt;=4),"Champions",AND(I143&gt;=3,K143&gt;=4,J143&gt;=3),"Loyal Customers",AND(I143&gt;=4,J143&gt;=3,K143&gt;=3),"Potential Loyalists",AND(I143&gt;=5,J143&lt;=2),"New Customers",AND(I143&gt;=3,J143&gt;=3,K143&gt;=3),"Promising",AND(I143&lt;=2,J143&gt;=3,K143&gt;=3),"Need Attention",AND(I143&gt;=3,J143&lt;=2,K143&gt;=2),"About to Sleep",AND(I143&lt;=2,J143&gt;=2,K143&gt;=2),"At Risk",AND(I143&lt;=1,K143&gt;=4),"Cant Lose Them",AND(I143&lt;=2,J143&lt;=2),"Hibernating",TRUE,"Lost")</f>
        <v>Loyal Customers</v>
      </c>
    </row>
    <row r="144" spans="2:13" x14ac:dyDescent="0.25">
      <c r="B144" s="2">
        <v>10140</v>
      </c>
      <c r="C144" s="3">
        <v>45256</v>
      </c>
      <c r="D144" s="59">
        <v>8</v>
      </c>
      <c r="E144" s="59">
        <v>99933.2</v>
      </c>
      <c r="F144" s="6">
        <f t="shared" si="8"/>
        <v>35</v>
      </c>
      <c r="G144">
        <f t="shared" si="9"/>
        <v>8</v>
      </c>
      <c r="H144">
        <f t="shared" si="10"/>
        <v>99933.2</v>
      </c>
      <c r="I144" cm="1">
        <f t="array" ref="I144">_xlfn.IFS($F144&lt;=30,5,$F144&lt;=60,4,$F144&lt;=120,3,$F144&lt;=180,2,TRUE,1)</f>
        <v>4</v>
      </c>
      <c r="J144" cm="1">
        <f t="array" ref="J144">_xlfn.IFS($G144&gt;=20,5,$G144&gt;=15,4,$G144&gt;=10,3,$G144&gt;=5,2,TRUE,1)</f>
        <v>2</v>
      </c>
      <c r="K144" cm="1">
        <f t="array" ref="K144">_xlfn.IFS($H144&gt;=200000,5,$H144&gt;=100000,4,$H144&gt;=50000,3,$H144&gt;=20000,2,TRUE,1)</f>
        <v>3</v>
      </c>
      <c r="L144" t="str">
        <f t="shared" si="11"/>
        <v>423</v>
      </c>
      <c r="M144" t="str" cm="1">
        <f t="array" ref="M144">_xlfn.IFS(AND(I144&gt;=4,K144&gt;=4,J144&gt;=4),"Champions",AND(I144&gt;=3,K144&gt;=4,J144&gt;=3),"Loyal Customers",AND(I144&gt;=4,J144&gt;=3,K144&gt;=3),"Potential Loyalists",AND(I144&gt;=5,J144&lt;=2),"New Customers",AND(I144&gt;=3,J144&gt;=3,K144&gt;=3),"Promising",AND(I144&lt;=2,J144&gt;=3,K144&gt;=3),"Need Attention",AND(I144&gt;=3,J144&lt;=2,K144&gt;=2),"About to Sleep",AND(I144&lt;=2,J144&gt;=2,K144&gt;=2),"At Risk",AND(I144&lt;=1,K144&gt;=4),"Cant Lose Them",AND(I144&lt;=2,J144&lt;=2),"Hibernating",TRUE,"Lost")</f>
        <v>About to Sleep</v>
      </c>
    </row>
    <row r="145" spans="2:13" x14ac:dyDescent="0.25">
      <c r="B145" s="2">
        <v>10141</v>
      </c>
      <c r="C145" s="3">
        <v>45258</v>
      </c>
      <c r="D145" s="59">
        <v>13</v>
      </c>
      <c r="E145" s="59">
        <v>125805.55</v>
      </c>
      <c r="F145" s="6">
        <f t="shared" si="8"/>
        <v>33</v>
      </c>
      <c r="G145">
        <f t="shared" si="9"/>
        <v>13</v>
      </c>
      <c r="H145">
        <f t="shared" si="10"/>
        <v>125805.55</v>
      </c>
      <c r="I145" cm="1">
        <f t="array" ref="I145">_xlfn.IFS($F145&lt;=30,5,$F145&lt;=60,4,$F145&lt;=120,3,$F145&lt;=180,2,TRUE,1)</f>
        <v>4</v>
      </c>
      <c r="J145" cm="1">
        <f t="array" ref="J145">_xlfn.IFS($G145&gt;=20,5,$G145&gt;=15,4,$G145&gt;=10,3,$G145&gt;=5,2,TRUE,1)</f>
        <v>3</v>
      </c>
      <c r="K145" cm="1">
        <f t="array" ref="K145">_xlfn.IFS($H145&gt;=200000,5,$H145&gt;=100000,4,$H145&gt;=50000,3,$H145&gt;=20000,2,TRUE,1)</f>
        <v>4</v>
      </c>
      <c r="L145" t="str">
        <f t="shared" si="11"/>
        <v>434</v>
      </c>
      <c r="M145" t="str" cm="1">
        <f t="array" ref="M145">_xlfn.IFS(AND(I145&gt;=4,K145&gt;=4,J145&gt;=4),"Champions",AND(I145&gt;=3,K145&gt;=4,J145&gt;=3),"Loyal Customers",AND(I145&gt;=4,J145&gt;=3,K145&gt;=3),"Potential Loyalists",AND(I145&gt;=5,J145&lt;=2),"New Customers",AND(I145&gt;=3,J145&gt;=3,K145&gt;=3),"Promising",AND(I145&lt;=2,J145&gt;=3,K145&gt;=3),"Need Attention",AND(I145&gt;=3,J145&lt;=2,K145&gt;=2),"About to Sleep",AND(I145&lt;=2,J145&gt;=2,K145&gt;=2),"At Risk",AND(I145&lt;=1,K145&gt;=4),"Cant Lose Them",AND(I145&lt;=2,J145&lt;=2),"Hibernating",TRUE,"Lost")</f>
        <v>Loyal Customers</v>
      </c>
    </row>
    <row r="146" spans="2:13" x14ac:dyDescent="0.25">
      <c r="B146" s="2">
        <v>10142</v>
      </c>
      <c r="C146" s="3">
        <v>45250</v>
      </c>
      <c r="D146" s="59">
        <v>15</v>
      </c>
      <c r="E146" s="59">
        <v>159470.93</v>
      </c>
      <c r="F146" s="6">
        <f t="shared" si="8"/>
        <v>41</v>
      </c>
      <c r="G146">
        <f t="shared" si="9"/>
        <v>15</v>
      </c>
      <c r="H146">
        <f t="shared" si="10"/>
        <v>159470.93</v>
      </c>
      <c r="I146" cm="1">
        <f t="array" ref="I146">_xlfn.IFS($F146&lt;=30,5,$F146&lt;=60,4,$F146&lt;=120,3,$F146&lt;=180,2,TRUE,1)</f>
        <v>4</v>
      </c>
      <c r="J146" cm="1">
        <f t="array" ref="J146">_xlfn.IFS($G146&gt;=20,5,$G146&gt;=15,4,$G146&gt;=10,3,$G146&gt;=5,2,TRUE,1)</f>
        <v>4</v>
      </c>
      <c r="K146" cm="1">
        <f t="array" ref="K146">_xlfn.IFS($H146&gt;=200000,5,$H146&gt;=100000,4,$H146&gt;=50000,3,$H146&gt;=20000,2,TRUE,1)</f>
        <v>4</v>
      </c>
      <c r="L146" t="str">
        <f t="shared" si="11"/>
        <v>444</v>
      </c>
      <c r="M146" t="str" cm="1">
        <f t="array" ref="M146">_xlfn.IFS(AND(I146&gt;=4,K146&gt;=4,J146&gt;=4),"Champions",AND(I146&gt;=3,K146&gt;=4,J146&gt;=3),"Loyal Customers",AND(I146&gt;=4,J146&gt;=3,K146&gt;=3),"Potential Loyalists",AND(I146&gt;=5,J146&lt;=2),"New Customers",AND(I146&gt;=3,J146&gt;=3,K146&gt;=3),"Promising",AND(I146&lt;=2,J146&gt;=3,K146&gt;=3),"Need Attention",AND(I146&gt;=3,J146&lt;=2,K146&gt;=2),"About to Sleep",AND(I146&lt;=2,J146&gt;=2,K146&gt;=2),"At Risk",AND(I146&lt;=1,K146&gt;=4),"Cant Lose Them",AND(I146&lt;=2,J146&lt;=2),"Hibernating",TRUE,"Lost")</f>
        <v>Champions</v>
      </c>
    </row>
    <row r="147" spans="2:13" x14ac:dyDescent="0.25">
      <c r="B147" s="2">
        <v>10143</v>
      </c>
      <c r="C147" s="3">
        <v>45290</v>
      </c>
      <c r="D147" s="59">
        <v>13</v>
      </c>
      <c r="E147" s="59">
        <v>114731.86</v>
      </c>
      <c r="F147" s="6">
        <f t="shared" si="8"/>
        <v>1</v>
      </c>
      <c r="G147">
        <f t="shared" si="9"/>
        <v>13</v>
      </c>
      <c r="H147">
        <f t="shared" si="10"/>
        <v>114731.86</v>
      </c>
      <c r="I147" cm="1">
        <f t="array" ref="I147">_xlfn.IFS($F147&lt;=30,5,$F147&lt;=60,4,$F147&lt;=120,3,$F147&lt;=180,2,TRUE,1)</f>
        <v>5</v>
      </c>
      <c r="J147" cm="1">
        <f t="array" ref="J147">_xlfn.IFS($G147&gt;=20,5,$G147&gt;=15,4,$G147&gt;=10,3,$G147&gt;=5,2,TRUE,1)</f>
        <v>3</v>
      </c>
      <c r="K147" cm="1">
        <f t="array" ref="K147">_xlfn.IFS($H147&gt;=200000,5,$H147&gt;=100000,4,$H147&gt;=50000,3,$H147&gt;=20000,2,TRUE,1)</f>
        <v>4</v>
      </c>
      <c r="L147" t="str">
        <f t="shared" si="11"/>
        <v>534</v>
      </c>
      <c r="M147" t="str" cm="1">
        <f t="array" ref="M147">_xlfn.IFS(AND(I147&gt;=4,K147&gt;=4,J147&gt;=4),"Champions",AND(I147&gt;=3,K147&gt;=4,J147&gt;=3),"Loyal Customers",AND(I147&gt;=4,J147&gt;=3,K147&gt;=3),"Potential Loyalists",AND(I147&gt;=5,J147&lt;=2),"New Customers",AND(I147&gt;=3,J147&gt;=3,K147&gt;=3),"Promising",AND(I147&lt;=2,J147&gt;=3,K147&gt;=3),"Need Attention",AND(I147&gt;=3,J147&lt;=2,K147&gt;=2),"About to Sleep",AND(I147&lt;=2,J147&gt;=2,K147&gt;=2),"At Risk",AND(I147&lt;=1,K147&gt;=4),"Cant Lose Them",AND(I147&lt;=2,J147&lt;=2),"Hibernating",TRUE,"Lost")</f>
        <v>Loyal Customers</v>
      </c>
    </row>
    <row r="148" spans="2:13" x14ac:dyDescent="0.25">
      <c r="B148" s="2">
        <v>10144</v>
      </c>
      <c r="C148" s="3">
        <v>45288</v>
      </c>
      <c r="D148" s="59">
        <v>15</v>
      </c>
      <c r="E148" s="59">
        <v>200697.86</v>
      </c>
      <c r="F148" s="6">
        <f t="shared" si="8"/>
        <v>3</v>
      </c>
      <c r="G148">
        <f t="shared" si="9"/>
        <v>15</v>
      </c>
      <c r="H148">
        <f t="shared" si="10"/>
        <v>200697.86</v>
      </c>
      <c r="I148" cm="1">
        <f t="array" ref="I148">_xlfn.IFS($F148&lt;=30,5,$F148&lt;=60,4,$F148&lt;=120,3,$F148&lt;=180,2,TRUE,1)</f>
        <v>5</v>
      </c>
      <c r="J148" cm="1">
        <f t="array" ref="J148">_xlfn.IFS($G148&gt;=20,5,$G148&gt;=15,4,$G148&gt;=10,3,$G148&gt;=5,2,TRUE,1)</f>
        <v>4</v>
      </c>
      <c r="K148" cm="1">
        <f t="array" ref="K148">_xlfn.IFS($H148&gt;=200000,5,$H148&gt;=100000,4,$H148&gt;=50000,3,$H148&gt;=20000,2,TRUE,1)</f>
        <v>5</v>
      </c>
      <c r="L148" t="str">
        <f t="shared" si="11"/>
        <v>545</v>
      </c>
      <c r="M148" t="str" cm="1">
        <f t="array" ref="M148">_xlfn.IFS(AND(I148&gt;=4,K148&gt;=4,J148&gt;=4),"Champions",AND(I148&gt;=3,K148&gt;=4,J148&gt;=3),"Loyal Customers",AND(I148&gt;=4,J148&gt;=3,K148&gt;=3),"Potential Loyalists",AND(I148&gt;=5,J148&lt;=2),"New Customers",AND(I148&gt;=3,J148&gt;=3,K148&gt;=3),"Promising",AND(I148&lt;=2,J148&gt;=3,K148&gt;=3),"Need Attention",AND(I148&gt;=3,J148&lt;=2,K148&gt;=2),"About to Sleep",AND(I148&lt;=2,J148&gt;=2,K148&gt;=2),"At Risk",AND(I148&lt;=1,K148&gt;=4),"Cant Lose Them",AND(I148&lt;=2,J148&lt;=2),"Hibernating",TRUE,"Lost")</f>
        <v>Champions</v>
      </c>
    </row>
    <row r="149" spans="2:13" x14ac:dyDescent="0.25">
      <c r="B149" s="2">
        <v>10145</v>
      </c>
      <c r="C149" s="3">
        <v>45276</v>
      </c>
      <c r="D149" s="59">
        <v>14</v>
      </c>
      <c r="E149" s="59">
        <v>103069.94</v>
      </c>
      <c r="F149" s="6">
        <f t="shared" si="8"/>
        <v>15</v>
      </c>
      <c r="G149">
        <f t="shared" si="9"/>
        <v>14</v>
      </c>
      <c r="H149">
        <f t="shared" si="10"/>
        <v>103069.94</v>
      </c>
      <c r="I149" cm="1">
        <f t="array" ref="I149">_xlfn.IFS($F149&lt;=30,5,$F149&lt;=60,4,$F149&lt;=120,3,$F149&lt;=180,2,TRUE,1)</f>
        <v>5</v>
      </c>
      <c r="J149" cm="1">
        <f t="array" ref="J149">_xlfn.IFS($G149&gt;=20,5,$G149&gt;=15,4,$G149&gt;=10,3,$G149&gt;=5,2,TRUE,1)</f>
        <v>3</v>
      </c>
      <c r="K149" cm="1">
        <f t="array" ref="K149">_xlfn.IFS($H149&gt;=200000,5,$H149&gt;=100000,4,$H149&gt;=50000,3,$H149&gt;=20000,2,TRUE,1)</f>
        <v>4</v>
      </c>
      <c r="L149" t="str">
        <f t="shared" si="11"/>
        <v>534</v>
      </c>
      <c r="M149" t="str" cm="1">
        <f t="array" ref="M149">_xlfn.IFS(AND(I149&gt;=4,K149&gt;=4,J149&gt;=4),"Champions",AND(I149&gt;=3,K149&gt;=4,J149&gt;=3),"Loyal Customers",AND(I149&gt;=4,J149&gt;=3,K149&gt;=3),"Potential Loyalists",AND(I149&gt;=5,J149&lt;=2),"New Customers",AND(I149&gt;=3,J149&gt;=3,K149&gt;=3),"Promising",AND(I149&lt;=2,J149&gt;=3,K149&gt;=3),"Need Attention",AND(I149&gt;=3,J149&lt;=2,K149&gt;=2),"About to Sleep",AND(I149&lt;=2,J149&gt;=2,K149&gt;=2),"At Risk",AND(I149&lt;=1,K149&gt;=4),"Cant Lose Them",AND(I149&lt;=2,J149&lt;=2),"Hibernating",TRUE,"Lost")</f>
        <v>Loyal Customers</v>
      </c>
    </row>
    <row r="150" spans="2:13" x14ac:dyDescent="0.25">
      <c r="B150" s="2">
        <v>10146</v>
      </c>
      <c r="C150" s="3">
        <v>45285</v>
      </c>
      <c r="D150" s="59">
        <v>13</v>
      </c>
      <c r="E150" s="59">
        <v>217383.96</v>
      </c>
      <c r="F150" s="6">
        <f t="shared" si="8"/>
        <v>6</v>
      </c>
      <c r="G150">
        <f t="shared" si="9"/>
        <v>13</v>
      </c>
      <c r="H150">
        <f t="shared" si="10"/>
        <v>217383.96</v>
      </c>
      <c r="I150" cm="1">
        <f t="array" ref="I150">_xlfn.IFS($F150&lt;=30,5,$F150&lt;=60,4,$F150&lt;=120,3,$F150&lt;=180,2,TRUE,1)</f>
        <v>5</v>
      </c>
      <c r="J150" cm="1">
        <f t="array" ref="J150">_xlfn.IFS($G150&gt;=20,5,$G150&gt;=15,4,$G150&gt;=10,3,$G150&gt;=5,2,TRUE,1)</f>
        <v>3</v>
      </c>
      <c r="K150" cm="1">
        <f t="array" ref="K150">_xlfn.IFS($H150&gt;=200000,5,$H150&gt;=100000,4,$H150&gt;=50000,3,$H150&gt;=20000,2,TRUE,1)</f>
        <v>5</v>
      </c>
      <c r="L150" t="str">
        <f t="shared" si="11"/>
        <v>535</v>
      </c>
      <c r="M150" t="str" cm="1">
        <f t="array" ref="M150">_xlfn.IFS(AND(I150&gt;=4,K150&gt;=4,J150&gt;=4),"Champions",AND(I150&gt;=3,K150&gt;=4,J150&gt;=3),"Loyal Customers",AND(I150&gt;=4,J150&gt;=3,K150&gt;=3),"Potential Loyalists",AND(I150&gt;=5,J150&lt;=2),"New Customers",AND(I150&gt;=3,J150&gt;=3,K150&gt;=3),"Promising",AND(I150&lt;=2,J150&gt;=3,K150&gt;=3),"Need Attention",AND(I150&gt;=3,J150&lt;=2,K150&gt;=2),"About to Sleep",AND(I150&lt;=2,J150&gt;=2,K150&gt;=2),"At Risk",AND(I150&lt;=1,K150&gt;=4),"Cant Lose Them",AND(I150&lt;=2,J150&lt;=2),"Hibernating",TRUE,"Lost")</f>
        <v>Loyal Customers</v>
      </c>
    </row>
    <row r="151" spans="2:13" x14ac:dyDescent="0.25">
      <c r="B151" s="2">
        <v>10147</v>
      </c>
      <c r="C151" s="3">
        <v>45276</v>
      </c>
      <c r="D151" s="59">
        <v>14</v>
      </c>
      <c r="E151" s="59">
        <v>139538.34</v>
      </c>
      <c r="F151" s="6">
        <f t="shared" si="8"/>
        <v>15</v>
      </c>
      <c r="G151">
        <f t="shared" si="9"/>
        <v>14</v>
      </c>
      <c r="H151">
        <f t="shared" si="10"/>
        <v>139538.34</v>
      </c>
      <c r="I151" cm="1">
        <f t="array" ref="I151">_xlfn.IFS($F151&lt;=30,5,$F151&lt;=60,4,$F151&lt;=120,3,$F151&lt;=180,2,TRUE,1)</f>
        <v>5</v>
      </c>
      <c r="J151" cm="1">
        <f t="array" ref="J151">_xlfn.IFS($G151&gt;=20,5,$G151&gt;=15,4,$G151&gt;=10,3,$G151&gt;=5,2,TRUE,1)</f>
        <v>3</v>
      </c>
      <c r="K151" cm="1">
        <f t="array" ref="K151">_xlfn.IFS($H151&gt;=200000,5,$H151&gt;=100000,4,$H151&gt;=50000,3,$H151&gt;=20000,2,TRUE,1)</f>
        <v>4</v>
      </c>
      <c r="L151" t="str">
        <f t="shared" si="11"/>
        <v>534</v>
      </c>
      <c r="M151" t="str" cm="1">
        <f t="array" ref="M151">_xlfn.IFS(AND(I151&gt;=4,K151&gt;=4,J151&gt;=4),"Champions",AND(I151&gt;=3,K151&gt;=4,J151&gt;=3),"Loyal Customers",AND(I151&gt;=4,J151&gt;=3,K151&gt;=3),"Potential Loyalists",AND(I151&gt;=5,J151&lt;=2),"New Customers",AND(I151&gt;=3,J151&gt;=3,K151&gt;=3),"Promising",AND(I151&lt;=2,J151&gt;=3,K151&gt;=3),"Need Attention",AND(I151&gt;=3,J151&lt;=2,K151&gt;=2),"About to Sleep",AND(I151&lt;=2,J151&gt;=2,K151&gt;=2),"At Risk",AND(I151&lt;=1,K151&gt;=4),"Cant Lose Them",AND(I151&lt;=2,J151&lt;=2),"Hibernating",TRUE,"Lost")</f>
        <v>Loyal Customers</v>
      </c>
    </row>
    <row r="152" spans="2:13" x14ac:dyDescent="0.25">
      <c r="B152" s="2">
        <v>10148</v>
      </c>
      <c r="C152" s="3">
        <v>45288</v>
      </c>
      <c r="D152" s="59">
        <v>15</v>
      </c>
      <c r="E152" s="59">
        <v>178490.63</v>
      </c>
      <c r="F152" s="6">
        <f t="shared" si="8"/>
        <v>3</v>
      </c>
      <c r="G152">
        <f t="shared" si="9"/>
        <v>15</v>
      </c>
      <c r="H152">
        <f t="shared" si="10"/>
        <v>178490.63</v>
      </c>
      <c r="I152" cm="1">
        <f t="array" ref="I152">_xlfn.IFS($F152&lt;=30,5,$F152&lt;=60,4,$F152&lt;=120,3,$F152&lt;=180,2,TRUE,1)</f>
        <v>5</v>
      </c>
      <c r="J152" cm="1">
        <f t="array" ref="J152">_xlfn.IFS($G152&gt;=20,5,$G152&gt;=15,4,$G152&gt;=10,3,$G152&gt;=5,2,TRUE,1)</f>
        <v>4</v>
      </c>
      <c r="K152" cm="1">
        <f t="array" ref="K152">_xlfn.IFS($H152&gt;=200000,5,$H152&gt;=100000,4,$H152&gt;=50000,3,$H152&gt;=20000,2,TRUE,1)</f>
        <v>4</v>
      </c>
      <c r="L152" t="str">
        <f t="shared" si="11"/>
        <v>544</v>
      </c>
      <c r="M152" t="str" cm="1">
        <f t="array" ref="M152">_xlfn.IFS(AND(I152&gt;=4,K152&gt;=4,J152&gt;=4),"Champions",AND(I152&gt;=3,K152&gt;=4,J152&gt;=3),"Loyal Customers",AND(I152&gt;=4,J152&gt;=3,K152&gt;=3),"Potential Loyalists",AND(I152&gt;=5,J152&lt;=2),"New Customers",AND(I152&gt;=3,J152&gt;=3,K152&gt;=3),"Promising",AND(I152&lt;=2,J152&gt;=3,K152&gt;=3),"Need Attention",AND(I152&gt;=3,J152&lt;=2,K152&gt;=2),"About to Sleep",AND(I152&lt;=2,J152&gt;=2,K152&gt;=2),"At Risk",AND(I152&lt;=1,K152&gt;=4),"Cant Lose Them",AND(I152&lt;=2,J152&lt;=2),"Hibernating",TRUE,"Lost")</f>
        <v>Champions</v>
      </c>
    </row>
    <row r="153" spans="2:13" x14ac:dyDescent="0.25">
      <c r="B153" s="2">
        <v>10149</v>
      </c>
      <c r="C153" s="3">
        <v>45290</v>
      </c>
      <c r="D153" s="59">
        <v>19</v>
      </c>
      <c r="E153" s="59">
        <v>190492.33</v>
      </c>
      <c r="F153" s="6">
        <f t="shared" si="8"/>
        <v>1</v>
      </c>
      <c r="G153">
        <f t="shared" si="9"/>
        <v>19</v>
      </c>
      <c r="H153">
        <f t="shared" si="10"/>
        <v>190492.33</v>
      </c>
      <c r="I153" cm="1">
        <f t="array" ref="I153">_xlfn.IFS($F153&lt;=30,5,$F153&lt;=60,4,$F153&lt;=120,3,$F153&lt;=180,2,TRUE,1)</f>
        <v>5</v>
      </c>
      <c r="J153" cm="1">
        <f t="array" ref="J153">_xlfn.IFS($G153&gt;=20,5,$G153&gt;=15,4,$G153&gt;=10,3,$G153&gt;=5,2,TRUE,1)</f>
        <v>4</v>
      </c>
      <c r="K153" cm="1">
        <f t="array" ref="K153">_xlfn.IFS($H153&gt;=200000,5,$H153&gt;=100000,4,$H153&gt;=50000,3,$H153&gt;=20000,2,TRUE,1)</f>
        <v>4</v>
      </c>
      <c r="L153" t="str">
        <f t="shared" si="11"/>
        <v>544</v>
      </c>
      <c r="M153" t="str" cm="1">
        <f t="array" ref="M153">_xlfn.IFS(AND(I153&gt;=4,K153&gt;=4,J153&gt;=4),"Champions",AND(I153&gt;=3,K153&gt;=4,J153&gt;=3),"Loyal Customers",AND(I153&gt;=4,J153&gt;=3,K153&gt;=3),"Potential Loyalists",AND(I153&gt;=5,J153&lt;=2),"New Customers",AND(I153&gt;=3,J153&gt;=3,K153&gt;=3),"Promising",AND(I153&lt;=2,J153&gt;=3,K153&gt;=3),"Need Attention",AND(I153&gt;=3,J153&lt;=2,K153&gt;=2),"About to Sleep",AND(I153&lt;=2,J153&gt;=2,K153&gt;=2),"At Risk",AND(I153&lt;=1,K153&gt;=4),"Cant Lose Them",AND(I153&lt;=2,J153&lt;=2),"Hibernating",TRUE,"Lost")</f>
        <v>Champions</v>
      </c>
    </row>
    <row r="154" spans="2:13" x14ac:dyDescent="0.25">
      <c r="B154" s="2">
        <v>10150</v>
      </c>
      <c r="C154" s="3">
        <v>45193</v>
      </c>
      <c r="D154" s="59">
        <v>10</v>
      </c>
      <c r="E154" s="59">
        <v>83186.44</v>
      </c>
      <c r="F154" s="6">
        <f t="shared" si="8"/>
        <v>98</v>
      </c>
      <c r="G154">
        <f t="shared" si="9"/>
        <v>10</v>
      </c>
      <c r="H154">
        <f t="shared" si="10"/>
        <v>83186.44</v>
      </c>
      <c r="I154" cm="1">
        <f t="array" ref="I154">_xlfn.IFS($F154&lt;=30,5,$F154&lt;=60,4,$F154&lt;=120,3,$F154&lt;=180,2,TRUE,1)</f>
        <v>3</v>
      </c>
      <c r="J154" cm="1">
        <f t="array" ref="J154">_xlfn.IFS($G154&gt;=20,5,$G154&gt;=15,4,$G154&gt;=10,3,$G154&gt;=5,2,TRUE,1)</f>
        <v>3</v>
      </c>
      <c r="K154" cm="1">
        <f t="array" ref="K154">_xlfn.IFS($H154&gt;=200000,5,$H154&gt;=100000,4,$H154&gt;=50000,3,$H154&gt;=20000,2,TRUE,1)</f>
        <v>3</v>
      </c>
      <c r="L154" t="str">
        <f t="shared" si="11"/>
        <v>333</v>
      </c>
      <c r="M154" t="str" cm="1">
        <f t="array" ref="M154">_xlfn.IFS(AND(I154&gt;=4,K154&gt;=4,J154&gt;=4),"Champions",AND(I154&gt;=3,K154&gt;=4,J154&gt;=3),"Loyal Customers",AND(I154&gt;=4,J154&gt;=3,K154&gt;=3),"Potential Loyalists",AND(I154&gt;=5,J154&lt;=2),"New Customers",AND(I154&gt;=3,J154&gt;=3,K154&gt;=3),"Promising",AND(I154&lt;=2,J154&gt;=3,K154&gt;=3),"Need Attention",AND(I154&gt;=3,J154&lt;=2,K154&gt;=2),"About to Sleep",AND(I154&lt;=2,J154&gt;=2,K154&gt;=2),"At Risk",AND(I154&lt;=1,K154&gt;=4),"Cant Lose Them",AND(I154&lt;=2,J154&lt;=2),"Hibernating",TRUE,"Lost")</f>
        <v>Promising</v>
      </c>
    </row>
    <row r="155" spans="2:13" x14ac:dyDescent="0.25">
      <c r="B155" s="2">
        <v>10151</v>
      </c>
      <c r="C155" s="3">
        <v>45256</v>
      </c>
      <c r="D155" s="59">
        <v>13</v>
      </c>
      <c r="E155" s="59">
        <v>131799.32999999999</v>
      </c>
      <c r="F155" s="6">
        <f t="shared" si="8"/>
        <v>35</v>
      </c>
      <c r="G155">
        <f t="shared" si="9"/>
        <v>13</v>
      </c>
      <c r="H155">
        <f t="shared" si="10"/>
        <v>131799.32999999999</v>
      </c>
      <c r="I155" cm="1">
        <f t="array" ref="I155">_xlfn.IFS($F155&lt;=30,5,$F155&lt;=60,4,$F155&lt;=120,3,$F155&lt;=180,2,TRUE,1)</f>
        <v>4</v>
      </c>
      <c r="J155" cm="1">
        <f t="array" ref="J155">_xlfn.IFS($G155&gt;=20,5,$G155&gt;=15,4,$G155&gt;=10,3,$G155&gt;=5,2,TRUE,1)</f>
        <v>3</v>
      </c>
      <c r="K155" cm="1">
        <f t="array" ref="K155">_xlfn.IFS($H155&gt;=200000,5,$H155&gt;=100000,4,$H155&gt;=50000,3,$H155&gt;=20000,2,TRUE,1)</f>
        <v>4</v>
      </c>
      <c r="L155" t="str">
        <f t="shared" si="11"/>
        <v>434</v>
      </c>
      <c r="M155" t="str" cm="1">
        <f t="array" ref="M155">_xlfn.IFS(AND(I155&gt;=4,K155&gt;=4,J155&gt;=4),"Champions",AND(I155&gt;=3,K155&gt;=4,J155&gt;=3),"Loyal Customers",AND(I155&gt;=4,J155&gt;=3,K155&gt;=3),"Potential Loyalists",AND(I155&gt;=5,J155&lt;=2),"New Customers",AND(I155&gt;=3,J155&gt;=3,K155&gt;=3),"Promising",AND(I155&lt;=2,J155&gt;=3,K155&gt;=3),"Need Attention",AND(I155&gt;=3,J155&lt;=2,K155&gt;=2),"About to Sleep",AND(I155&lt;=2,J155&gt;=2,K155&gt;=2),"At Risk",AND(I155&lt;=1,K155&gt;=4),"Cant Lose Them",AND(I155&lt;=2,J155&lt;=2),"Hibernating",TRUE,"Lost")</f>
        <v>Loyal Customers</v>
      </c>
    </row>
    <row r="156" spans="2:13" x14ac:dyDescent="0.25">
      <c r="B156" s="2">
        <v>10152</v>
      </c>
      <c r="C156" s="3">
        <v>45288</v>
      </c>
      <c r="D156" s="59">
        <v>10</v>
      </c>
      <c r="E156" s="59">
        <v>119349.14</v>
      </c>
      <c r="F156" s="6">
        <f t="shared" si="8"/>
        <v>3</v>
      </c>
      <c r="G156">
        <f t="shared" si="9"/>
        <v>10</v>
      </c>
      <c r="H156">
        <f t="shared" si="10"/>
        <v>119349.14</v>
      </c>
      <c r="I156" cm="1">
        <f t="array" ref="I156">_xlfn.IFS($F156&lt;=30,5,$F156&lt;=60,4,$F156&lt;=120,3,$F156&lt;=180,2,TRUE,1)</f>
        <v>5</v>
      </c>
      <c r="J156" cm="1">
        <f t="array" ref="J156">_xlfn.IFS($G156&gt;=20,5,$G156&gt;=15,4,$G156&gt;=10,3,$G156&gt;=5,2,TRUE,1)</f>
        <v>3</v>
      </c>
      <c r="K156" cm="1">
        <f t="array" ref="K156">_xlfn.IFS($H156&gt;=200000,5,$H156&gt;=100000,4,$H156&gt;=50000,3,$H156&gt;=20000,2,TRUE,1)</f>
        <v>4</v>
      </c>
      <c r="L156" t="str">
        <f t="shared" si="11"/>
        <v>534</v>
      </c>
      <c r="M156" t="str" cm="1">
        <f t="array" ref="M156">_xlfn.IFS(AND(I156&gt;=4,K156&gt;=4,J156&gt;=4),"Champions",AND(I156&gt;=3,K156&gt;=4,J156&gt;=3),"Loyal Customers",AND(I156&gt;=4,J156&gt;=3,K156&gt;=3),"Potential Loyalists",AND(I156&gt;=5,J156&lt;=2),"New Customers",AND(I156&gt;=3,J156&gt;=3,K156&gt;=3),"Promising",AND(I156&lt;=2,J156&gt;=3,K156&gt;=3),"Need Attention",AND(I156&gt;=3,J156&lt;=2,K156&gt;=2),"About to Sleep",AND(I156&lt;=2,J156&gt;=2,K156&gt;=2),"At Risk",AND(I156&lt;=1,K156&gt;=4),"Cant Lose Them",AND(I156&lt;=2,J156&lt;=2),"Hibernating",TRUE,"Lost")</f>
        <v>Loyal Customers</v>
      </c>
    </row>
    <row r="157" spans="2:13" x14ac:dyDescent="0.25">
      <c r="B157" s="2">
        <v>10153</v>
      </c>
      <c r="C157" s="3">
        <v>45253</v>
      </c>
      <c r="D157" s="59">
        <v>20</v>
      </c>
      <c r="E157" s="59">
        <v>377502.02</v>
      </c>
      <c r="F157" s="6">
        <f t="shared" si="8"/>
        <v>38</v>
      </c>
      <c r="G157">
        <f t="shared" si="9"/>
        <v>20</v>
      </c>
      <c r="H157">
        <f t="shared" si="10"/>
        <v>377502.02</v>
      </c>
      <c r="I157" cm="1">
        <f t="array" ref="I157">_xlfn.IFS($F157&lt;=30,5,$F157&lt;=60,4,$F157&lt;=120,3,$F157&lt;=180,2,TRUE,1)</f>
        <v>4</v>
      </c>
      <c r="J157" cm="1">
        <f t="array" ref="J157">_xlfn.IFS($G157&gt;=20,5,$G157&gt;=15,4,$G157&gt;=10,3,$G157&gt;=5,2,TRUE,1)</f>
        <v>5</v>
      </c>
      <c r="K157" cm="1">
        <f t="array" ref="K157">_xlfn.IFS($H157&gt;=200000,5,$H157&gt;=100000,4,$H157&gt;=50000,3,$H157&gt;=20000,2,TRUE,1)</f>
        <v>5</v>
      </c>
      <c r="L157" t="str">
        <f t="shared" si="11"/>
        <v>455</v>
      </c>
      <c r="M157" t="str" cm="1">
        <f t="array" ref="M157">_xlfn.IFS(AND(I157&gt;=4,K157&gt;=4,J157&gt;=4),"Champions",AND(I157&gt;=3,K157&gt;=4,J157&gt;=3),"Loyal Customers",AND(I157&gt;=4,J157&gt;=3,K157&gt;=3),"Potential Loyalists",AND(I157&gt;=5,J157&lt;=2),"New Customers",AND(I157&gt;=3,J157&gt;=3,K157&gt;=3),"Promising",AND(I157&lt;=2,J157&gt;=3,K157&gt;=3),"Need Attention",AND(I157&gt;=3,J157&lt;=2,K157&gt;=2),"About to Sleep",AND(I157&lt;=2,J157&gt;=2,K157&gt;=2),"At Risk",AND(I157&lt;=1,K157&gt;=4),"Cant Lose Them",AND(I157&lt;=2,J157&lt;=2),"Hibernating",TRUE,"Lost")</f>
        <v>Champions</v>
      </c>
    </row>
    <row r="158" spans="2:13" x14ac:dyDescent="0.25">
      <c r="B158" s="2">
        <v>10154</v>
      </c>
      <c r="C158" s="3">
        <v>45289</v>
      </c>
      <c r="D158" s="59">
        <v>10</v>
      </c>
      <c r="E158" s="59">
        <v>81728.490000000005</v>
      </c>
      <c r="F158" s="6">
        <f t="shared" si="8"/>
        <v>2</v>
      </c>
      <c r="G158">
        <f t="shared" si="9"/>
        <v>10</v>
      </c>
      <c r="H158">
        <f t="shared" si="10"/>
        <v>81728.490000000005</v>
      </c>
      <c r="I158" cm="1">
        <f t="array" ref="I158">_xlfn.IFS($F158&lt;=30,5,$F158&lt;=60,4,$F158&lt;=120,3,$F158&lt;=180,2,TRUE,1)</f>
        <v>5</v>
      </c>
      <c r="J158" cm="1">
        <f t="array" ref="J158">_xlfn.IFS($G158&gt;=20,5,$G158&gt;=15,4,$G158&gt;=10,3,$G158&gt;=5,2,TRUE,1)</f>
        <v>3</v>
      </c>
      <c r="K158" cm="1">
        <f t="array" ref="K158">_xlfn.IFS($H158&gt;=200000,5,$H158&gt;=100000,4,$H158&gt;=50000,3,$H158&gt;=20000,2,TRUE,1)</f>
        <v>3</v>
      </c>
      <c r="L158" t="str">
        <f t="shared" si="11"/>
        <v>533</v>
      </c>
      <c r="M158" t="str" cm="1">
        <f t="array" ref="M158">_xlfn.IFS(AND(I158&gt;=4,K158&gt;=4,J158&gt;=4),"Champions",AND(I158&gt;=3,K158&gt;=4,J158&gt;=3),"Loyal Customers",AND(I158&gt;=4,J158&gt;=3,K158&gt;=3),"Potential Loyalists",AND(I158&gt;=5,J158&lt;=2),"New Customers",AND(I158&gt;=3,J158&gt;=3,K158&gt;=3),"Promising",AND(I158&lt;=2,J158&gt;=3,K158&gt;=3),"Need Attention",AND(I158&gt;=3,J158&lt;=2,K158&gt;=2),"About to Sleep",AND(I158&lt;=2,J158&gt;=2,K158&gt;=2),"At Risk",AND(I158&lt;=1,K158&gt;=4),"Cant Lose Them",AND(I158&lt;=2,J158&lt;=2),"Hibernating",TRUE,"Lost")</f>
        <v>Potential Loyalists</v>
      </c>
    </row>
    <row r="159" spans="2:13" x14ac:dyDescent="0.25">
      <c r="B159" s="2">
        <v>10155</v>
      </c>
      <c r="C159" s="3">
        <v>45226</v>
      </c>
      <c r="D159" s="59">
        <v>15</v>
      </c>
      <c r="E159" s="59">
        <v>184395.18</v>
      </c>
      <c r="F159" s="6">
        <f t="shared" si="8"/>
        <v>65</v>
      </c>
      <c r="G159">
        <f t="shared" si="9"/>
        <v>15</v>
      </c>
      <c r="H159">
        <f t="shared" si="10"/>
        <v>184395.18</v>
      </c>
      <c r="I159" cm="1">
        <f t="array" ref="I159">_xlfn.IFS($F159&lt;=30,5,$F159&lt;=60,4,$F159&lt;=120,3,$F159&lt;=180,2,TRUE,1)</f>
        <v>3</v>
      </c>
      <c r="J159" cm="1">
        <f t="array" ref="J159">_xlfn.IFS($G159&gt;=20,5,$G159&gt;=15,4,$G159&gt;=10,3,$G159&gt;=5,2,TRUE,1)</f>
        <v>4</v>
      </c>
      <c r="K159" cm="1">
        <f t="array" ref="K159">_xlfn.IFS($H159&gt;=200000,5,$H159&gt;=100000,4,$H159&gt;=50000,3,$H159&gt;=20000,2,TRUE,1)</f>
        <v>4</v>
      </c>
      <c r="L159" t="str">
        <f t="shared" si="11"/>
        <v>344</v>
      </c>
      <c r="M159" t="str" cm="1">
        <f t="array" ref="M159">_xlfn.IFS(AND(I159&gt;=4,K159&gt;=4,J159&gt;=4),"Champions",AND(I159&gt;=3,K159&gt;=4,J159&gt;=3),"Loyal Customers",AND(I159&gt;=4,J159&gt;=3,K159&gt;=3),"Potential Loyalists",AND(I159&gt;=5,J159&lt;=2),"New Customers",AND(I159&gt;=3,J159&gt;=3,K159&gt;=3),"Promising",AND(I159&lt;=2,J159&gt;=3,K159&gt;=3),"Need Attention",AND(I159&gt;=3,J159&lt;=2,K159&gt;=2),"About to Sleep",AND(I159&lt;=2,J159&gt;=2,K159&gt;=2),"At Risk",AND(I159&lt;=1,K159&gt;=4),"Cant Lose Them",AND(I159&lt;=2,J159&lt;=2),"Hibernating",TRUE,"Lost")</f>
        <v>Loyal Customers</v>
      </c>
    </row>
    <row r="160" spans="2:13" x14ac:dyDescent="0.25">
      <c r="B160" s="2">
        <v>10156</v>
      </c>
      <c r="C160" s="3">
        <v>45282</v>
      </c>
      <c r="D160" s="59">
        <v>8</v>
      </c>
      <c r="E160" s="59">
        <v>142110.03</v>
      </c>
      <c r="F160" s="6">
        <f t="shared" si="8"/>
        <v>9</v>
      </c>
      <c r="G160">
        <f t="shared" si="9"/>
        <v>8</v>
      </c>
      <c r="H160">
        <f t="shared" si="10"/>
        <v>142110.03</v>
      </c>
      <c r="I160" cm="1">
        <f t="array" ref="I160">_xlfn.IFS($F160&lt;=30,5,$F160&lt;=60,4,$F160&lt;=120,3,$F160&lt;=180,2,TRUE,1)</f>
        <v>5</v>
      </c>
      <c r="J160" cm="1">
        <f t="array" ref="J160">_xlfn.IFS($G160&gt;=20,5,$G160&gt;=15,4,$G160&gt;=10,3,$G160&gt;=5,2,TRUE,1)</f>
        <v>2</v>
      </c>
      <c r="K160" cm="1">
        <f t="array" ref="K160">_xlfn.IFS($H160&gt;=200000,5,$H160&gt;=100000,4,$H160&gt;=50000,3,$H160&gt;=20000,2,TRUE,1)</f>
        <v>4</v>
      </c>
      <c r="L160" t="str">
        <f t="shared" si="11"/>
        <v>524</v>
      </c>
      <c r="M160" t="str" cm="1">
        <f t="array" ref="M160">_xlfn.IFS(AND(I160&gt;=4,K160&gt;=4,J160&gt;=4),"Champions",AND(I160&gt;=3,K160&gt;=4,J160&gt;=3),"Loyal Customers",AND(I160&gt;=4,J160&gt;=3,K160&gt;=3),"Potential Loyalists",AND(I160&gt;=5,J160&lt;=2),"New Customers",AND(I160&gt;=3,J160&gt;=3,K160&gt;=3),"Promising",AND(I160&lt;=2,J160&gt;=3,K160&gt;=3),"Need Attention",AND(I160&gt;=3,J160&lt;=2,K160&gt;=2),"About to Sleep",AND(I160&lt;=2,J160&gt;=2,K160&gt;=2),"At Risk",AND(I160&lt;=1,K160&gt;=4),"Cant Lose Them",AND(I160&lt;=2,J160&lt;=2),"Hibernating",TRUE,"Lost")</f>
        <v>New Customers</v>
      </c>
    </row>
    <row r="161" spans="2:13" x14ac:dyDescent="0.25">
      <c r="B161" s="2">
        <v>10157</v>
      </c>
      <c r="C161" s="3">
        <v>45276</v>
      </c>
      <c r="D161" s="59">
        <v>14</v>
      </c>
      <c r="E161" s="59">
        <v>166254.70000000001</v>
      </c>
      <c r="F161" s="6">
        <f t="shared" si="8"/>
        <v>15</v>
      </c>
      <c r="G161">
        <f t="shared" si="9"/>
        <v>14</v>
      </c>
      <c r="H161">
        <f t="shared" si="10"/>
        <v>166254.70000000001</v>
      </c>
      <c r="I161" cm="1">
        <f t="array" ref="I161">_xlfn.IFS($F161&lt;=30,5,$F161&lt;=60,4,$F161&lt;=120,3,$F161&lt;=180,2,TRUE,1)</f>
        <v>5</v>
      </c>
      <c r="J161" cm="1">
        <f t="array" ref="J161">_xlfn.IFS($G161&gt;=20,5,$G161&gt;=15,4,$G161&gt;=10,3,$G161&gt;=5,2,TRUE,1)</f>
        <v>3</v>
      </c>
      <c r="K161" cm="1">
        <f t="array" ref="K161">_xlfn.IFS($H161&gt;=200000,5,$H161&gt;=100000,4,$H161&gt;=50000,3,$H161&gt;=20000,2,TRUE,1)</f>
        <v>4</v>
      </c>
      <c r="L161" t="str">
        <f t="shared" si="11"/>
        <v>534</v>
      </c>
      <c r="M161" t="str" cm="1">
        <f t="array" ref="M161">_xlfn.IFS(AND(I161&gt;=4,K161&gt;=4,J161&gt;=4),"Champions",AND(I161&gt;=3,K161&gt;=4,J161&gt;=3),"Loyal Customers",AND(I161&gt;=4,J161&gt;=3,K161&gt;=3),"Potential Loyalists",AND(I161&gt;=5,J161&lt;=2),"New Customers",AND(I161&gt;=3,J161&gt;=3,K161&gt;=3),"Promising",AND(I161&lt;=2,J161&gt;=3,K161&gt;=3),"Need Attention",AND(I161&gt;=3,J161&lt;=2,K161&gt;=2),"About to Sleep",AND(I161&lt;=2,J161&gt;=2,K161&gt;=2),"At Risk",AND(I161&lt;=1,K161&gt;=4),"Cant Lose Them",AND(I161&lt;=2,J161&lt;=2),"Hibernating",TRUE,"Lost")</f>
        <v>Loyal Customers</v>
      </c>
    </row>
    <row r="162" spans="2:13" x14ac:dyDescent="0.25">
      <c r="B162" s="2">
        <v>10158</v>
      </c>
      <c r="C162" s="3">
        <v>45244</v>
      </c>
      <c r="D162" s="59">
        <v>10</v>
      </c>
      <c r="E162" s="59">
        <v>79594.570000000007</v>
      </c>
      <c r="F162" s="6">
        <f t="shared" si="8"/>
        <v>47</v>
      </c>
      <c r="G162">
        <f t="shared" si="9"/>
        <v>10</v>
      </c>
      <c r="H162">
        <f t="shared" si="10"/>
        <v>79594.570000000007</v>
      </c>
      <c r="I162" cm="1">
        <f t="array" ref="I162">_xlfn.IFS($F162&lt;=30,5,$F162&lt;=60,4,$F162&lt;=120,3,$F162&lt;=180,2,TRUE,1)</f>
        <v>4</v>
      </c>
      <c r="J162" cm="1">
        <f t="array" ref="J162">_xlfn.IFS($G162&gt;=20,5,$G162&gt;=15,4,$G162&gt;=10,3,$G162&gt;=5,2,TRUE,1)</f>
        <v>3</v>
      </c>
      <c r="K162" cm="1">
        <f t="array" ref="K162">_xlfn.IFS($H162&gt;=200000,5,$H162&gt;=100000,4,$H162&gt;=50000,3,$H162&gt;=20000,2,TRUE,1)</f>
        <v>3</v>
      </c>
      <c r="L162" t="str">
        <f t="shared" si="11"/>
        <v>433</v>
      </c>
      <c r="M162" t="str" cm="1">
        <f t="array" ref="M162">_xlfn.IFS(AND(I162&gt;=4,K162&gt;=4,J162&gt;=4),"Champions",AND(I162&gt;=3,K162&gt;=4,J162&gt;=3),"Loyal Customers",AND(I162&gt;=4,J162&gt;=3,K162&gt;=3),"Potential Loyalists",AND(I162&gt;=5,J162&lt;=2),"New Customers",AND(I162&gt;=3,J162&gt;=3,K162&gt;=3),"Promising",AND(I162&lt;=2,J162&gt;=3,K162&gt;=3),"Need Attention",AND(I162&gt;=3,J162&lt;=2,K162&gt;=2),"About to Sleep",AND(I162&lt;=2,J162&gt;=2,K162&gt;=2),"At Risk",AND(I162&lt;=1,K162&gt;=4),"Cant Lose Them",AND(I162&lt;=2,J162&lt;=2),"Hibernating",TRUE,"Lost")</f>
        <v>Potential Loyalists</v>
      </c>
    </row>
    <row r="163" spans="2:13" x14ac:dyDescent="0.25">
      <c r="B163" s="2">
        <v>10159</v>
      </c>
      <c r="C163" s="3">
        <v>45275</v>
      </c>
      <c r="D163" s="59">
        <v>14</v>
      </c>
      <c r="E163" s="59">
        <v>143346.16</v>
      </c>
      <c r="F163" s="6">
        <f t="shared" si="8"/>
        <v>16</v>
      </c>
      <c r="G163">
        <f t="shared" si="9"/>
        <v>14</v>
      </c>
      <c r="H163">
        <f t="shared" si="10"/>
        <v>143346.16</v>
      </c>
      <c r="I163" cm="1">
        <f t="array" ref="I163">_xlfn.IFS($F163&lt;=30,5,$F163&lt;=60,4,$F163&lt;=120,3,$F163&lt;=180,2,TRUE,1)</f>
        <v>5</v>
      </c>
      <c r="J163" cm="1">
        <f t="array" ref="J163">_xlfn.IFS($G163&gt;=20,5,$G163&gt;=15,4,$G163&gt;=10,3,$G163&gt;=5,2,TRUE,1)</f>
        <v>3</v>
      </c>
      <c r="K163" cm="1">
        <f t="array" ref="K163">_xlfn.IFS($H163&gt;=200000,5,$H163&gt;=100000,4,$H163&gt;=50000,3,$H163&gt;=20000,2,TRUE,1)</f>
        <v>4</v>
      </c>
      <c r="L163" t="str">
        <f t="shared" si="11"/>
        <v>534</v>
      </c>
      <c r="M163" t="str" cm="1">
        <f t="array" ref="M163">_xlfn.IFS(AND(I163&gt;=4,K163&gt;=4,J163&gt;=4),"Champions",AND(I163&gt;=3,K163&gt;=4,J163&gt;=3),"Loyal Customers",AND(I163&gt;=4,J163&gt;=3,K163&gt;=3),"Potential Loyalists",AND(I163&gt;=5,J163&lt;=2),"New Customers",AND(I163&gt;=3,J163&gt;=3,K163&gt;=3),"Promising",AND(I163&lt;=2,J163&gt;=3,K163&gt;=3),"Need Attention",AND(I163&gt;=3,J163&lt;=2,K163&gt;=2),"About to Sleep",AND(I163&lt;=2,J163&gt;=2,K163&gt;=2),"At Risk",AND(I163&lt;=1,K163&gt;=4),"Cant Lose Them",AND(I163&lt;=2,J163&lt;=2),"Hibernating",TRUE,"Lost")</f>
        <v>Loyal Customers</v>
      </c>
    </row>
    <row r="164" spans="2:13" x14ac:dyDescent="0.25">
      <c r="B164" s="2">
        <v>10160</v>
      </c>
      <c r="C164" s="3">
        <v>45219</v>
      </c>
      <c r="D164" s="59">
        <v>17</v>
      </c>
      <c r="E164" s="59">
        <v>165952.51999999999</v>
      </c>
      <c r="F164" s="6">
        <f t="shared" si="8"/>
        <v>72</v>
      </c>
      <c r="G164">
        <f t="shared" si="9"/>
        <v>17</v>
      </c>
      <c r="H164">
        <f t="shared" si="10"/>
        <v>165952.51999999999</v>
      </c>
      <c r="I164" cm="1">
        <f t="array" ref="I164">_xlfn.IFS($F164&lt;=30,5,$F164&lt;=60,4,$F164&lt;=120,3,$F164&lt;=180,2,TRUE,1)</f>
        <v>3</v>
      </c>
      <c r="J164" cm="1">
        <f t="array" ref="J164">_xlfn.IFS($G164&gt;=20,5,$G164&gt;=15,4,$G164&gt;=10,3,$G164&gt;=5,2,TRUE,1)</f>
        <v>4</v>
      </c>
      <c r="K164" cm="1">
        <f t="array" ref="K164">_xlfn.IFS($H164&gt;=200000,5,$H164&gt;=100000,4,$H164&gt;=50000,3,$H164&gt;=20000,2,TRUE,1)</f>
        <v>4</v>
      </c>
      <c r="L164" t="str">
        <f t="shared" si="11"/>
        <v>344</v>
      </c>
      <c r="M164" t="str" cm="1">
        <f t="array" ref="M164">_xlfn.IFS(AND(I164&gt;=4,K164&gt;=4,J164&gt;=4),"Champions",AND(I164&gt;=3,K164&gt;=4,J164&gt;=3),"Loyal Customers",AND(I164&gt;=4,J164&gt;=3,K164&gt;=3),"Potential Loyalists",AND(I164&gt;=5,J164&lt;=2),"New Customers",AND(I164&gt;=3,J164&gt;=3,K164&gt;=3),"Promising",AND(I164&lt;=2,J164&gt;=3,K164&gt;=3),"Need Attention",AND(I164&gt;=3,J164&lt;=2,K164&gt;=2),"About to Sleep",AND(I164&lt;=2,J164&gt;=2,K164&gt;=2),"At Risk",AND(I164&lt;=1,K164&gt;=4),"Cant Lose Them",AND(I164&lt;=2,J164&lt;=2),"Hibernating",TRUE,"Lost")</f>
        <v>Loyal Customers</v>
      </c>
    </row>
    <row r="165" spans="2:13" x14ac:dyDescent="0.25">
      <c r="B165" s="2">
        <v>10161</v>
      </c>
      <c r="C165" s="3">
        <v>45230</v>
      </c>
      <c r="D165" s="59">
        <v>13</v>
      </c>
      <c r="E165" s="59">
        <v>135046.37</v>
      </c>
      <c r="F165" s="6">
        <f t="shared" si="8"/>
        <v>61</v>
      </c>
      <c r="G165">
        <f t="shared" si="9"/>
        <v>13</v>
      </c>
      <c r="H165">
        <f t="shared" si="10"/>
        <v>135046.37</v>
      </c>
      <c r="I165" cm="1">
        <f t="array" ref="I165">_xlfn.IFS($F165&lt;=30,5,$F165&lt;=60,4,$F165&lt;=120,3,$F165&lt;=180,2,TRUE,1)</f>
        <v>3</v>
      </c>
      <c r="J165" cm="1">
        <f t="array" ref="J165">_xlfn.IFS($G165&gt;=20,5,$G165&gt;=15,4,$G165&gt;=10,3,$G165&gt;=5,2,TRUE,1)</f>
        <v>3</v>
      </c>
      <c r="K165" cm="1">
        <f t="array" ref="K165">_xlfn.IFS($H165&gt;=200000,5,$H165&gt;=100000,4,$H165&gt;=50000,3,$H165&gt;=20000,2,TRUE,1)</f>
        <v>4</v>
      </c>
      <c r="L165" t="str">
        <f t="shared" si="11"/>
        <v>334</v>
      </c>
      <c r="M165" t="str" cm="1">
        <f t="array" ref="M165">_xlfn.IFS(AND(I165&gt;=4,K165&gt;=4,J165&gt;=4),"Champions",AND(I165&gt;=3,K165&gt;=4,J165&gt;=3),"Loyal Customers",AND(I165&gt;=4,J165&gt;=3,K165&gt;=3),"Potential Loyalists",AND(I165&gt;=5,J165&lt;=2),"New Customers",AND(I165&gt;=3,J165&gt;=3,K165&gt;=3),"Promising",AND(I165&lt;=2,J165&gt;=3,K165&gt;=3),"Need Attention",AND(I165&gt;=3,J165&lt;=2,K165&gt;=2),"About to Sleep",AND(I165&lt;=2,J165&gt;=2,K165&gt;=2),"At Risk",AND(I165&lt;=1,K165&gt;=4),"Cant Lose Them",AND(I165&lt;=2,J165&lt;=2),"Hibernating",TRUE,"Lost")</f>
        <v>Loyal Customers</v>
      </c>
    </row>
    <row r="166" spans="2:13" x14ac:dyDescent="0.25">
      <c r="B166" s="2">
        <v>10162</v>
      </c>
      <c r="C166" s="3">
        <v>45240</v>
      </c>
      <c r="D166" s="59">
        <v>6</v>
      </c>
      <c r="E166" s="59">
        <v>35271.800000000003</v>
      </c>
      <c r="F166" s="6">
        <f t="shared" si="8"/>
        <v>51</v>
      </c>
      <c r="G166">
        <f t="shared" si="9"/>
        <v>6</v>
      </c>
      <c r="H166">
        <f t="shared" si="10"/>
        <v>35271.800000000003</v>
      </c>
      <c r="I166" cm="1">
        <f t="array" ref="I166">_xlfn.IFS($F166&lt;=30,5,$F166&lt;=60,4,$F166&lt;=120,3,$F166&lt;=180,2,TRUE,1)</f>
        <v>4</v>
      </c>
      <c r="J166" cm="1">
        <f t="array" ref="J166">_xlfn.IFS($G166&gt;=20,5,$G166&gt;=15,4,$G166&gt;=10,3,$G166&gt;=5,2,TRUE,1)</f>
        <v>2</v>
      </c>
      <c r="K166" cm="1">
        <f t="array" ref="K166">_xlfn.IFS($H166&gt;=200000,5,$H166&gt;=100000,4,$H166&gt;=50000,3,$H166&gt;=20000,2,TRUE,1)</f>
        <v>2</v>
      </c>
      <c r="L166" t="str">
        <f t="shared" si="11"/>
        <v>422</v>
      </c>
      <c r="M166" t="str" cm="1">
        <f t="array" ref="M166">_xlfn.IFS(AND(I166&gt;=4,K166&gt;=4,J166&gt;=4),"Champions",AND(I166&gt;=3,K166&gt;=4,J166&gt;=3),"Loyal Customers",AND(I166&gt;=4,J166&gt;=3,K166&gt;=3),"Potential Loyalists",AND(I166&gt;=5,J166&lt;=2),"New Customers",AND(I166&gt;=3,J166&gt;=3,K166&gt;=3),"Promising",AND(I166&lt;=2,J166&gt;=3,K166&gt;=3),"Need Attention",AND(I166&gt;=3,J166&lt;=2,K166&gt;=2),"About to Sleep",AND(I166&lt;=2,J166&gt;=2,K166&gt;=2),"At Risk",AND(I166&lt;=1,K166&gt;=4),"Cant Lose Them",AND(I166&lt;=2,J166&lt;=2),"Hibernating",TRUE,"Lost")</f>
        <v>About to Sleep</v>
      </c>
    </row>
    <row r="167" spans="2:13" x14ac:dyDescent="0.25">
      <c r="B167" s="2">
        <v>10163</v>
      </c>
      <c r="C167" s="3">
        <v>45266</v>
      </c>
      <c r="D167" s="59">
        <v>16</v>
      </c>
      <c r="E167" s="59">
        <v>190710.85</v>
      </c>
      <c r="F167" s="6">
        <f t="shared" si="8"/>
        <v>25</v>
      </c>
      <c r="G167">
        <f t="shared" si="9"/>
        <v>16</v>
      </c>
      <c r="H167">
        <f t="shared" si="10"/>
        <v>190710.85</v>
      </c>
      <c r="I167" cm="1">
        <f t="array" ref="I167">_xlfn.IFS($F167&lt;=30,5,$F167&lt;=60,4,$F167&lt;=120,3,$F167&lt;=180,2,TRUE,1)</f>
        <v>5</v>
      </c>
      <c r="J167" cm="1">
        <f t="array" ref="J167">_xlfn.IFS($G167&gt;=20,5,$G167&gt;=15,4,$G167&gt;=10,3,$G167&gt;=5,2,TRUE,1)</f>
        <v>4</v>
      </c>
      <c r="K167" cm="1">
        <f t="array" ref="K167">_xlfn.IFS($H167&gt;=200000,5,$H167&gt;=100000,4,$H167&gt;=50000,3,$H167&gt;=20000,2,TRUE,1)</f>
        <v>4</v>
      </c>
      <c r="L167" t="str">
        <f t="shared" si="11"/>
        <v>544</v>
      </c>
      <c r="M167" t="str" cm="1">
        <f t="array" ref="M167">_xlfn.IFS(AND(I167&gt;=4,K167&gt;=4,J167&gt;=4),"Champions",AND(I167&gt;=3,K167&gt;=4,J167&gt;=3),"Loyal Customers",AND(I167&gt;=4,J167&gt;=3,K167&gt;=3),"Potential Loyalists",AND(I167&gt;=5,J167&lt;=2),"New Customers",AND(I167&gt;=3,J167&gt;=3,K167&gt;=3),"Promising",AND(I167&lt;=2,J167&gt;=3,K167&gt;=3),"Need Attention",AND(I167&gt;=3,J167&lt;=2,K167&gt;=2),"About to Sleep",AND(I167&lt;=2,J167&gt;=2,K167&gt;=2),"At Risk",AND(I167&lt;=1,K167&gt;=4),"Cant Lose Them",AND(I167&lt;=2,J167&lt;=2),"Hibernating",TRUE,"Lost")</f>
        <v>Champions</v>
      </c>
    </row>
    <row r="168" spans="2:13" x14ac:dyDescent="0.25">
      <c r="B168" s="2">
        <v>10164</v>
      </c>
      <c r="C168" s="3">
        <v>45277</v>
      </c>
      <c r="D168" s="59">
        <v>12</v>
      </c>
      <c r="E168" s="59">
        <v>132984.42000000001</v>
      </c>
      <c r="F168" s="6">
        <f t="shared" si="8"/>
        <v>14</v>
      </c>
      <c r="G168">
        <f t="shared" si="9"/>
        <v>12</v>
      </c>
      <c r="H168">
        <f t="shared" si="10"/>
        <v>132984.42000000001</v>
      </c>
      <c r="I168" cm="1">
        <f t="array" ref="I168">_xlfn.IFS($F168&lt;=30,5,$F168&lt;=60,4,$F168&lt;=120,3,$F168&lt;=180,2,TRUE,1)</f>
        <v>5</v>
      </c>
      <c r="J168" cm="1">
        <f t="array" ref="J168">_xlfn.IFS($G168&gt;=20,5,$G168&gt;=15,4,$G168&gt;=10,3,$G168&gt;=5,2,TRUE,1)</f>
        <v>3</v>
      </c>
      <c r="K168" cm="1">
        <f t="array" ref="K168">_xlfn.IFS($H168&gt;=200000,5,$H168&gt;=100000,4,$H168&gt;=50000,3,$H168&gt;=20000,2,TRUE,1)</f>
        <v>4</v>
      </c>
      <c r="L168" t="str">
        <f t="shared" si="11"/>
        <v>534</v>
      </c>
      <c r="M168" t="str" cm="1">
        <f t="array" ref="M168">_xlfn.IFS(AND(I168&gt;=4,K168&gt;=4,J168&gt;=4),"Champions",AND(I168&gt;=3,K168&gt;=4,J168&gt;=3),"Loyal Customers",AND(I168&gt;=4,J168&gt;=3,K168&gt;=3),"Potential Loyalists",AND(I168&gt;=5,J168&lt;=2),"New Customers",AND(I168&gt;=3,J168&gt;=3,K168&gt;=3),"Promising",AND(I168&lt;=2,J168&gt;=3,K168&gt;=3),"Need Attention",AND(I168&gt;=3,J168&lt;=2,K168&gt;=2),"About to Sleep",AND(I168&lt;=2,J168&gt;=2,K168&gt;=2),"At Risk",AND(I168&lt;=1,K168&gt;=4),"Cant Lose Them",AND(I168&lt;=2,J168&lt;=2),"Hibernating",TRUE,"Lost")</f>
        <v>Loyal Customers</v>
      </c>
    </row>
    <row r="169" spans="2:13" x14ac:dyDescent="0.25">
      <c r="B169" s="2">
        <v>10165</v>
      </c>
      <c r="C169" s="3">
        <v>45269</v>
      </c>
      <c r="D169" s="59">
        <v>15</v>
      </c>
      <c r="E169" s="59">
        <v>134868.37</v>
      </c>
      <c r="F169" s="6">
        <f t="shared" si="8"/>
        <v>22</v>
      </c>
      <c r="G169">
        <f t="shared" si="9"/>
        <v>15</v>
      </c>
      <c r="H169">
        <f t="shared" si="10"/>
        <v>134868.37</v>
      </c>
      <c r="I169" cm="1">
        <f t="array" ref="I169">_xlfn.IFS($F169&lt;=30,5,$F169&lt;=60,4,$F169&lt;=120,3,$F169&lt;=180,2,TRUE,1)</f>
        <v>5</v>
      </c>
      <c r="J169" cm="1">
        <f t="array" ref="J169">_xlfn.IFS($G169&gt;=20,5,$G169&gt;=15,4,$G169&gt;=10,3,$G169&gt;=5,2,TRUE,1)</f>
        <v>4</v>
      </c>
      <c r="K169" cm="1">
        <f t="array" ref="K169">_xlfn.IFS($H169&gt;=200000,5,$H169&gt;=100000,4,$H169&gt;=50000,3,$H169&gt;=20000,2,TRUE,1)</f>
        <v>4</v>
      </c>
      <c r="L169" t="str">
        <f t="shared" si="11"/>
        <v>544</v>
      </c>
      <c r="M169" t="str" cm="1">
        <f t="array" ref="M169">_xlfn.IFS(AND(I169&gt;=4,K169&gt;=4,J169&gt;=4),"Champions",AND(I169&gt;=3,K169&gt;=4,J169&gt;=3),"Loyal Customers",AND(I169&gt;=4,J169&gt;=3,K169&gt;=3),"Potential Loyalists",AND(I169&gt;=5,J169&lt;=2),"New Customers",AND(I169&gt;=3,J169&gt;=3,K169&gt;=3),"Promising",AND(I169&lt;=2,J169&gt;=3,K169&gt;=3),"Need Attention",AND(I169&gt;=3,J169&lt;=2,K169&gt;=2),"About to Sleep",AND(I169&lt;=2,J169&gt;=2,K169&gt;=2),"At Risk",AND(I169&lt;=1,K169&gt;=4),"Cant Lose Them",AND(I169&lt;=2,J169&lt;=2),"Hibernating",TRUE,"Lost")</f>
        <v>Champions</v>
      </c>
    </row>
    <row r="170" spans="2:13" x14ac:dyDescent="0.25">
      <c r="B170" s="2">
        <v>10166</v>
      </c>
      <c r="C170" s="3">
        <v>45288</v>
      </c>
      <c r="D170" s="59">
        <v>12</v>
      </c>
      <c r="E170" s="59">
        <v>121425.34</v>
      </c>
      <c r="F170" s="6">
        <f t="shared" si="8"/>
        <v>3</v>
      </c>
      <c r="G170">
        <f t="shared" si="9"/>
        <v>12</v>
      </c>
      <c r="H170">
        <f t="shared" si="10"/>
        <v>121425.34</v>
      </c>
      <c r="I170" cm="1">
        <f t="array" ref="I170">_xlfn.IFS($F170&lt;=30,5,$F170&lt;=60,4,$F170&lt;=120,3,$F170&lt;=180,2,TRUE,1)</f>
        <v>5</v>
      </c>
      <c r="J170" cm="1">
        <f t="array" ref="J170">_xlfn.IFS($G170&gt;=20,5,$G170&gt;=15,4,$G170&gt;=10,3,$G170&gt;=5,2,TRUE,1)</f>
        <v>3</v>
      </c>
      <c r="K170" cm="1">
        <f t="array" ref="K170">_xlfn.IFS($H170&gt;=200000,5,$H170&gt;=100000,4,$H170&gt;=50000,3,$H170&gt;=20000,2,TRUE,1)</f>
        <v>4</v>
      </c>
      <c r="L170" t="str">
        <f t="shared" si="11"/>
        <v>534</v>
      </c>
      <c r="M170" t="str" cm="1">
        <f t="array" ref="M170">_xlfn.IFS(AND(I170&gt;=4,K170&gt;=4,J170&gt;=4),"Champions",AND(I170&gt;=3,K170&gt;=4,J170&gt;=3),"Loyal Customers",AND(I170&gt;=4,J170&gt;=3,K170&gt;=3),"Potential Loyalists",AND(I170&gt;=5,J170&lt;=2),"New Customers",AND(I170&gt;=3,J170&gt;=3,K170&gt;=3),"Promising",AND(I170&lt;=2,J170&gt;=3,K170&gt;=3),"Need Attention",AND(I170&gt;=3,J170&lt;=2,K170&gt;=2),"About to Sleep",AND(I170&lt;=2,J170&gt;=2,K170&gt;=2),"At Risk",AND(I170&lt;=1,K170&gt;=4),"Cant Lose Them",AND(I170&lt;=2,J170&lt;=2),"Hibernating",TRUE,"Lost")</f>
        <v>Loyal Customers</v>
      </c>
    </row>
    <row r="171" spans="2:13" x14ac:dyDescent="0.25">
      <c r="B171" s="2">
        <v>10167</v>
      </c>
      <c r="C171" s="3">
        <v>45276</v>
      </c>
      <c r="D171" s="59">
        <v>15</v>
      </c>
      <c r="E171" s="59">
        <v>195256.45</v>
      </c>
      <c r="F171" s="6">
        <f t="shared" si="8"/>
        <v>15</v>
      </c>
      <c r="G171">
        <f t="shared" si="9"/>
        <v>15</v>
      </c>
      <c r="H171">
        <f t="shared" si="10"/>
        <v>195256.45</v>
      </c>
      <c r="I171" cm="1">
        <f t="array" ref="I171">_xlfn.IFS($F171&lt;=30,5,$F171&lt;=60,4,$F171&lt;=120,3,$F171&lt;=180,2,TRUE,1)</f>
        <v>5</v>
      </c>
      <c r="J171" cm="1">
        <f t="array" ref="J171">_xlfn.IFS($G171&gt;=20,5,$G171&gt;=15,4,$G171&gt;=10,3,$G171&gt;=5,2,TRUE,1)</f>
        <v>4</v>
      </c>
      <c r="K171" cm="1">
        <f t="array" ref="K171">_xlfn.IFS($H171&gt;=200000,5,$H171&gt;=100000,4,$H171&gt;=50000,3,$H171&gt;=20000,2,TRUE,1)</f>
        <v>4</v>
      </c>
      <c r="L171" t="str">
        <f t="shared" si="11"/>
        <v>544</v>
      </c>
      <c r="M171" t="str" cm="1">
        <f t="array" ref="M171">_xlfn.IFS(AND(I171&gt;=4,K171&gt;=4,J171&gt;=4),"Champions",AND(I171&gt;=3,K171&gt;=4,J171&gt;=3),"Loyal Customers",AND(I171&gt;=4,J171&gt;=3,K171&gt;=3),"Potential Loyalists",AND(I171&gt;=5,J171&lt;=2),"New Customers",AND(I171&gt;=3,J171&gt;=3,K171&gt;=3),"Promising",AND(I171&lt;=2,J171&gt;=3,K171&gt;=3),"Need Attention",AND(I171&gt;=3,J171&lt;=2,K171&gt;=2),"About to Sleep",AND(I171&lt;=2,J171&gt;=2,K171&gt;=2),"At Risk",AND(I171&lt;=1,K171&gt;=4),"Cant Lose Them",AND(I171&lt;=2,J171&lt;=2),"Hibernating",TRUE,"Lost")</f>
        <v>Champions</v>
      </c>
    </row>
    <row r="172" spans="2:13" x14ac:dyDescent="0.25">
      <c r="B172" s="2">
        <v>10168</v>
      </c>
      <c r="C172" s="3">
        <v>45267</v>
      </c>
      <c r="D172" s="59">
        <v>10</v>
      </c>
      <c r="E172" s="59">
        <v>142890.53</v>
      </c>
      <c r="F172" s="6">
        <f t="shared" si="8"/>
        <v>24</v>
      </c>
      <c r="G172">
        <f t="shared" si="9"/>
        <v>10</v>
      </c>
      <c r="H172">
        <f t="shared" si="10"/>
        <v>142890.53</v>
      </c>
      <c r="I172" cm="1">
        <f t="array" ref="I172">_xlfn.IFS($F172&lt;=30,5,$F172&lt;=60,4,$F172&lt;=120,3,$F172&lt;=180,2,TRUE,1)</f>
        <v>5</v>
      </c>
      <c r="J172" cm="1">
        <f t="array" ref="J172">_xlfn.IFS($G172&gt;=20,5,$G172&gt;=15,4,$G172&gt;=10,3,$G172&gt;=5,2,TRUE,1)</f>
        <v>3</v>
      </c>
      <c r="K172" cm="1">
        <f t="array" ref="K172">_xlfn.IFS($H172&gt;=200000,5,$H172&gt;=100000,4,$H172&gt;=50000,3,$H172&gt;=20000,2,TRUE,1)</f>
        <v>4</v>
      </c>
      <c r="L172" t="str">
        <f t="shared" si="11"/>
        <v>534</v>
      </c>
      <c r="M172" t="str" cm="1">
        <f t="array" ref="M172">_xlfn.IFS(AND(I172&gt;=4,K172&gt;=4,J172&gt;=4),"Champions",AND(I172&gt;=3,K172&gt;=4,J172&gt;=3),"Loyal Customers",AND(I172&gt;=4,J172&gt;=3,K172&gt;=3),"Potential Loyalists",AND(I172&gt;=5,J172&lt;=2),"New Customers",AND(I172&gt;=3,J172&gt;=3,K172&gt;=3),"Promising",AND(I172&lt;=2,J172&gt;=3,K172&gt;=3),"Need Attention",AND(I172&gt;=3,J172&lt;=2,K172&gt;=2),"About to Sleep",AND(I172&lt;=2,J172&gt;=2,K172&gt;=2),"At Risk",AND(I172&lt;=1,K172&gt;=4),"Cant Lose Them",AND(I172&lt;=2,J172&lt;=2),"Hibernating",TRUE,"Lost")</f>
        <v>Loyal Customers</v>
      </c>
    </row>
    <row r="173" spans="2:13" x14ac:dyDescent="0.25">
      <c r="B173" s="2">
        <v>10169</v>
      </c>
      <c r="C173" s="3">
        <v>45254</v>
      </c>
      <c r="D173" s="59">
        <v>12</v>
      </c>
      <c r="E173" s="59">
        <v>196559.76</v>
      </c>
      <c r="F173" s="6">
        <f t="shared" si="8"/>
        <v>37</v>
      </c>
      <c r="G173">
        <f t="shared" si="9"/>
        <v>12</v>
      </c>
      <c r="H173">
        <f t="shared" si="10"/>
        <v>196559.76</v>
      </c>
      <c r="I173" cm="1">
        <f t="array" ref="I173">_xlfn.IFS($F173&lt;=30,5,$F173&lt;=60,4,$F173&lt;=120,3,$F173&lt;=180,2,TRUE,1)</f>
        <v>4</v>
      </c>
      <c r="J173" cm="1">
        <f t="array" ref="J173">_xlfn.IFS($G173&gt;=20,5,$G173&gt;=15,4,$G173&gt;=10,3,$G173&gt;=5,2,TRUE,1)</f>
        <v>3</v>
      </c>
      <c r="K173" cm="1">
        <f t="array" ref="K173">_xlfn.IFS($H173&gt;=200000,5,$H173&gt;=100000,4,$H173&gt;=50000,3,$H173&gt;=20000,2,TRUE,1)</f>
        <v>4</v>
      </c>
      <c r="L173" t="str">
        <f t="shared" si="11"/>
        <v>434</v>
      </c>
      <c r="M173" t="str" cm="1">
        <f t="array" ref="M173">_xlfn.IFS(AND(I173&gt;=4,K173&gt;=4,J173&gt;=4),"Champions",AND(I173&gt;=3,K173&gt;=4,J173&gt;=3),"Loyal Customers",AND(I173&gt;=4,J173&gt;=3,K173&gt;=3),"Potential Loyalists",AND(I173&gt;=5,J173&lt;=2),"New Customers",AND(I173&gt;=3,J173&gt;=3,K173&gt;=3),"Promising",AND(I173&lt;=2,J173&gt;=3,K173&gt;=3),"Need Attention",AND(I173&gt;=3,J173&lt;=2,K173&gt;=2),"About to Sleep",AND(I173&lt;=2,J173&gt;=2,K173&gt;=2),"At Risk",AND(I173&lt;=1,K173&gt;=4),"Cant Lose Them",AND(I173&lt;=2,J173&lt;=2),"Hibernating",TRUE,"Lost")</f>
        <v>Loyal Customers</v>
      </c>
    </row>
    <row r="174" spans="2:13" x14ac:dyDescent="0.25">
      <c r="B174" s="2">
        <v>10170</v>
      </c>
      <c r="C174" s="3">
        <v>45290</v>
      </c>
      <c r="D174" s="59">
        <v>13</v>
      </c>
      <c r="E174" s="59">
        <v>175231.43</v>
      </c>
      <c r="F174" s="6">
        <f t="shared" si="8"/>
        <v>1</v>
      </c>
      <c r="G174">
        <f t="shared" si="9"/>
        <v>13</v>
      </c>
      <c r="H174">
        <f t="shared" si="10"/>
        <v>175231.43</v>
      </c>
      <c r="I174" cm="1">
        <f t="array" ref="I174">_xlfn.IFS($F174&lt;=30,5,$F174&lt;=60,4,$F174&lt;=120,3,$F174&lt;=180,2,TRUE,1)</f>
        <v>5</v>
      </c>
      <c r="J174" cm="1">
        <f t="array" ref="J174">_xlfn.IFS($G174&gt;=20,5,$G174&gt;=15,4,$G174&gt;=10,3,$G174&gt;=5,2,TRUE,1)</f>
        <v>3</v>
      </c>
      <c r="K174" cm="1">
        <f t="array" ref="K174">_xlfn.IFS($H174&gt;=200000,5,$H174&gt;=100000,4,$H174&gt;=50000,3,$H174&gt;=20000,2,TRUE,1)</f>
        <v>4</v>
      </c>
      <c r="L174" t="str">
        <f t="shared" si="11"/>
        <v>534</v>
      </c>
      <c r="M174" t="str" cm="1">
        <f t="array" ref="M174">_xlfn.IFS(AND(I174&gt;=4,K174&gt;=4,J174&gt;=4),"Champions",AND(I174&gt;=3,K174&gt;=4,J174&gt;=3),"Loyal Customers",AND(I174&gt;=4,J174&gt;=3,K174&gt;=3),"Potential Loyalists",AND(I174&gt;=5,J174&lt;=2),"New Customers",AND(I174&gt;=3,J174&gt;=3,K174&gt;=3),"Promising",AND(I174&lt;=2,J174&gt;=3,K174&gt;=3),"Need Attention",AND(I174&gt;=3,J174&lt;=2,K174&gt;=2),"About to Sleep",AND(I174&lt;=2,J174&gt;=2,K174&gt;=2),"At Risk",AND(I174&lt;=1,K174&gt;=4),"Cant Lose Them",AND(I174&lt;=2,J174&lt;=2),"Hibernating",TRUE,"Lost")</f>
        <v>Loyal Customers</v>
      </c>
    </row>
    <row r="175" spans="2:13" x14ac:dyDescent="0.25">
      <c r="B175" s="2">
        <v>10171</v>
      </c>
      <c r="C175" s="3">
        <v>45230</v>
      </c>
      <c r="D175" s="59">
        <v>15</v>
      </c>
      <c r="E175" s="59">
        <v>138551.81</v>
      </c>
      <c r="F175" s="6">
        <f t="shared" si="8"/>
        <v>61</v>
      </c>
      <c r="G175">
        <f t="shared" si="9"/>
        <v>15</v>
      </c>
      <c r="H175">
        <f t="shared" si="10"/>
        <v>138551.81</v>
      </c>
      <c r="I175" cm="1">
        <f t="array" ref="I175">_xlfn.IFS($F175&lt;=30,5,$F175&lt;=60,4,$F175&lt;=120,3,$F175&lt;=180,2,TRUE,1)</f>
        <v>3</v>
      </c>
      <c r="J175" cm="1">
        <f t="array" ref="J175">_xlfn.IFS($G175&gt;=20,5,$G175&gt;=15,4,$G175&gt;=10,3,$G175&gt;=5,2,TRUE,1)</f>
        <v>4</v>
      </c>
      <c r="K175" cm="1">
        <f t="array" ref="K175">_xlfn.IFS($H175&gt;=200000,5,$H175&gt;=100000,4,$H175&gt;=50000,3,$H175&gt;=20000,2,TRUE,1)</f>
        <v>4</v>
      </c>
      <c r="L175" t="str">
        <f t="shared" si="11"/>
        <v>344</v>
      </c>
      <c r="M175" t="str" cm="1">
        <f t="array" ref="M175">_xlfn.IFS(AND(I175&gt;=4,K175&gt;=4,J175&gt;=4),"Champions",AND(I175&gt;=3,K175&gt;=4,J175&gt;=3),"Loyal Customers",AND(I175&gt;=4,J175&gt;=3,K175&gt;=3),"Potential Loyalists",AND(I175&gt;=5,J175&lt;=2),"New Customers",AND(I175&gt;=3,J175&gt;=3,K175&gt;=3),"Promising",AND(I175&lt;=2,J175&gt;=3,K175&gt;=3),"Need Attention",AND(I175&gt;=3,J175&lt;=2,K175&gt;=2),"About to Sleep",AND(I175&lt;=2,J175&gt;=2,K175&gt;=2),"At Risk",AND(I175&lt;=1,K175&gt;=4),"Cant Lose Them",AND(I175&lt;=2,J175&lt;=2),"Hibernating",TRUE,"Lost")</f>
        <v>Loyal Customers</v>
      </c>
    </row>
    <row r="176" spans="2:13" x14ac:dyDescent="0.25">
      <c r="B176" s="2">
        <v>10172</v>
      </c>
      <c r="C176" s="3">
        <v>45277</v>
      </c>
      <c r="D176" s="59">
        <v>21</v>
      </c>
      <c r="E176" s="59">
        <v>220146.43</v>
      </c>
      <c r="F176" s="6">
        <f t="shared" si="8"/>
        <v>14</v>
      </c>
      <c r="G176">
        <f t="shared" si="9"/>
        <v>21</v>
      </c>
      <c r="H176">
        <f t="shared" si="10"/>
        <v>220146.43</v>
      </c>
      <c r="I176" cm="1">
        <f t="array" ref="I176">_xlfn.IFS($F176&lt;=30,5,$F176&lt;=60,4,$F176&lt;=120,3,$F176&lt;=180,2,TRUE,1)</f>
        <v>5</v>
      </c>
      <c r="J176" cm="1">
        <f t="array" ref="J176">_xlfn.IFS($G176&gt;=20,5,$G176&gt;=15,4,$G176&gt;=10,3,$G176&gt;=5,2,TRUE,1)</f>
        <v>5</v>
      </c>
      <c r="K176" cm="1">
        <f t="array" ref="K176">_xlfn.IFS($H176&gt;=200000,5,$H176&gt;=100000,4,$H176&gt;=50000,3,$H176&gt;=20000,2,TRUE,1)</f>
        <v>5</v>
      </c>
      <c r="L176" t="str">
        <f t="shared" si="11"/>
        <v>555</v>
      </c>
      <c r="M176" t="str" cm="1">
        <f t="array" ref="M176">_xlfn.IFS(AND(I176&gt;=4,K176&gt;=4,J176&gt;=4),"Champions",AND(I176&gt;=3,K176&gt;=4,J176&gt;=3),"Loyal Customers",AND(I176&gt;=4,J176&gt;=3,K176&gt;=3),"Potential Loyalists",AND(I176&gt;=5,J176&lt;=2),"New Customers",AND(I176&gt;=3,J176&gt;=3,K176&gt;=3),"Promising",AND(I176&lt;=2,J176&gt;=3,K176&gt;=3),"Need Attention",AND(I176&gt;=3,J176&lt;=2,K176&gt;=2),"About to Sleep",AND(I176&lt;=2,J176&gt;=2,K176&gt;=2),"At Risk",AND(I176&lt;=1,K176&gt;=4),"Cant Lose Them",AND(I176&lt;=2,J176&lt;=2),"Hibernating",TRUE,"Lost")</f>
        <v>Champions</v>
      </c>
    </row>
    <row r="177" spans="2:13" x14ac:dyDescent="0.25">
      <c r="B177" s="2">
        <v>10173</v>
      </c>
      <c r="C177" s="3">
        <v>45253</v>
      </c>
      <c r="D177" s="59">
        <v>18</v>
      </c>
      <c r="E177" s="59">
        <v>161290.73000000001</v>
      </c>
      <c r="F177" s="6">
        <f t="shared" si="8"/>
        <v>38</v>
      </c>
      <c r="G177">
        <f t="shared" si="9"/>
        <v>18</v>
      </c>
      <c r="H177">
        <f t="shared" si="10"/>
        <v>161290.73000000001</v>
      </c>
      <c r="I177" cm="1">
        <f t="array" ref="I177">_xlfn.IFS($F177&lt;=30,5,$F177&lt;=60,4,$F177&lt;=120,3,$F177&lt;=180,2,TRUE,1)</f>
        <v>4</v>
      </c>
      <c r="J177" cm="1">
        <f t="array" ref="J177">_xlfn.IFS($G177&gt;=20,5,$G177&gt;=15,4,$G177&gt;=10,3,$G177&gt;=5,2,TRUE,1)</f>
        <v>4</v>
      </c>
      <c r="K177" cm="1">
        <f t="array" ref="K177">_xlfn.IFS($H177&gt;=200000,5,$H177&gt;=100000,4,$H177&gt;=50000,3,$H177&gt;=20000,2,TRUE,1)</f>
        <v>4</v>
      </c>
      <c r="L177" t="str">
        <f t="shared" si="11"/>
        <v>444</v>
      </c>
      <c r="M177" t="str" cm="1">
        <f t="array" ref="M177">_xlfn.IFS(AND(I177&gt;=4,K177&gt;=4,J177&gt;=4),"Champions",AND(I177&gt;=3,K177&gt;=4,J177&gt;=3),"Loyal Customers",AND(I177&gt;=4,J177&gt;=3,K177&gt;=3),"Potential Loyalists",AND(I177&gt;=5,J177&lt;=2),"New Customers",AND(I177&gt;=3,J177&gt;=3,K177&gt;=3),"Promising",AND(I177&lt;=2,J177&gt;=3,K177&gt;=3),"Need Attention",AND(I177&gt;=3,J177&lt;=2,K177&gt;=2),"About to Sleep",AND(I177&lt;=2,J177&gt;=2,K177&gt;=2),"At Risk",AND(I177&lt;=1,K177&gt;=4),"Cant Lose Them",AND(I177&lt;=2,J177&lt;=2),"Hibernating",TRUE,"Lost")</f>
        <v>Champions</v>
      </c>
    </row>
    <row r="178" spans="2:13" x14ac:dyDescent="0.25">
      <c r="B178" s="2">
        <v>10174</v>
      </c>
      <c r="C178" s="3">
        <v>45281</v>
      </c>
      <c r="D178" s="59">
        <v>14</v>
      </c>
      <c r="E178" s="59">
        <v>183548.05</v>
      </c>
      <c r="F178" s="6">
        <f t="shared" si="8"/>
        <v>10</v>
      </c>
      <c r="G178">
        <f t="shared" si="9"/>
        <v>14</v>
      </c>
      <c r="H178">
        <f t="shared" si="10"/>
        <v>183548.05</v>
      </c>
      <c r="I178" cm="1">
        <f t="array" ref="I178">_xlfn.IFS($F178&lt;=30,5,$F178&lt;=60,4,$F178&lt;=120,3,$F178&lt;=180,2,TRUE,1)</f>
        <v>5</v>
      </c>
      <c r="J178" cm="1">
        <f t="array" ref="J178">_xlfn.IFS($G178&gt;=20,5,$G178&gt;=15,4,$G178&gt;=10,3,$G178&gt;=5,2,TRUE,1)</f>
        <v>3</v>
      </c>
      <c r="K178" cm="1">
        <f t="array" ref="K178">_xlfn.IFS($H178&gt;=200000,5,$H178&gt;=100000,4,$H178&gt;=50000,3,$H178&gt;=20000,2,TRUE,1)</f>
        <v>4</v>
      </c>
      <c r="L178" t="str">
        <f t="shared" si="11"/>
        <v>534</v>
      </c>
      <c r="M178" t="str" cm="1">
        <f t="array" ref="M178">_xlfn.IFS(AND(I178&gt;=4,K178&gt;=4,J178&gt;=4),"Champions",AND(I178&gt;=3,K178&gt;=4,J178&gt;=3),"Loyal Customers",AND(I178&gt;=4,J178&gt;=3,K178&gt;=3),"Potential Loyalists",AND(I178&gt;=5,J178&lt;=2),"New Customers",AND(I178&gt;=3,J178&gt;=3,K178&gt;=3),"Promising",AND(I178&lt;=2,J178&gt;=3,K178&gt;=3),"Need Attention",AND(I178&gt;=3,J178&lt;=2,K178&gt;=2),"About to Sleep",AND(I178&lt;=2,J178&gt;=2,K178&gt;=2),"At Risk",AND(I178&lt;=1,K178&gt;=4),"Cant Lose Them",AND(I178&lt;=2,J178&lt;=2),"Hibernating",TRUE,"Lost")</f>
        <v>Loyal Customers</v>
      </c>
    </row>
    <row r="179" spans="2:13" x14ac:dyDescent="0.25">
      <c r="B179" s="2">
        <v>10175</v>
      </c>
      <c r="C179" s="3">
        <v>45262</v>
      </c>
      <c r="D179" s="59">
        <v>12</v>
      </c>
      <c r="E179" s="59">
        <v>152308.53</v>
      </c>
      <c r="F179" s="6">
        <f t="shared" si="8"/>
        <v>29</v>
      </c>
      <c r="G179">
        <f t="shared" si="9"/>
        <v>12</v>
      </c>
      <c r="H179">
        <f t="shared" si="10"/>
        <v>152308.53</v>
      </c>
      <c r="I179" cm="1">
        <f t="array" ref="I179">_xlfn.IFS($F179&lt;=30,5,$F179&lt;=60,4,$F179&lt;=120,3,$F179&lt;=180,2,TRUE,1)</f>
        <v>5</v>
      </c>
      <c r="J179" cm="1">
        <f t="array" ref="J179">_xlfn.IFS($G179&gt;=20,5,$G179&gt;=15,4,$G179&gt;=10,3,$G179&gt;=5,2,TRUE,1)</f>
        <v>3</v>
      </c>
      <c r="K179" cm="1">
        <f t="array" ref="K179">_xlfn.IFS($H179&gt;=200000,5,$H179&gt;=100000,4,$H179&gt;=50000,3,$H179&gt;=20000,2,TRUE,1)</f>
        <v>4</v>
      </c>
      <c r="L179" t="str">
        <f t="shared" si="11"/>
        <v>534</v>
      </c>
      <c r="M179" t="str" cm="1">
        <f t="array" ref="M179">_xlfn.IFS(AND(I179&gt;=4,K179&gt;=4,J179&gt;=4),"Champions",AND(I179&gt;=3,K179&gt;=4,J179&gt;=3),"Loyal Customers",AND(I179&gt;=4,J179&gt;=3,K179&gt;=3),"Potential Loyalists",AND(I179&gt;=5,J179&lt;=2),"New Customers",AND(I179&gt;=3,J179&gt;=3,K179&gt;=3),"Promising",AND(I179&lt;=2,J179&gt;=3,K179&gt;=3),"Need Attention",AND(I179&gt;=3,J179&lt;=2,K179&gt;=2),"About to Sleep",AND(I179&lt;=2,J179&gt;=2,K179&gt;=2),"At Risk",AND(I179&lt;=1,K179&gt;=4),"Cant Lose Them",AND(I179&lt;=2,J179&lt;=2),"Hibernating",TRUE,"Lost")</f>
        <v>Loyal Customers</v>
      </c>
    </row>
    <row r="180" spans="2:13" x14ac:dyDescent="0.25">
      <c r="B180" s="2">
        <v>10176</v>
      </c>
      <c r="C180" s="3">
        <v>45257</v>
      </c>
      <c r="D180" s="59">
        <v>11</v>
      </c>
      <c r="E180" s="59">
        <v>86569.58</v>
      </c>
      <c r="F180" s="6">
        <f t="shared" si="8"/>
        <v>34</v>
      </c>
      <c r="G180">
        <f t="shared" si="9"/>
        <v>11</v>
      </c>
      <c r="H180">
        <f t="shared" si="10"/>
        <v>86569.58</v>
      </c>
      <c r="I180" cm="1">
        <f t="array" ref="I180">_xlfn.IFS($F180&lt;=30,5,$F180&lt;=60,4,$F180&lt;=120,3,$F180&lt;=180,2,TRUE,1)</f>
        <v>4</v>
      </c>
      <c r="J180" cm="1">
        <f t="array" ref="J180">_xlfn.IFS($G180&gt;=20,5,$G180&gt;=15,4,$G180&gt;=10,3,$G180&gt;=5,2,TRUE,1)</f>
        <v>3</v>
      </c>
      <c r="K180" cm="1">
        <f t="array" ref="K180">_xlfn.IFS($H180&gt;=200000,5,$H180&gt;=100000,4,$H180&gt;=50000,3,$H180&gt;=20000,2,TRUE,1)</f>
        <v>3</v>
      </c>
      <c r="L180" t="str">
        <f t="shared" si="11"/>
        <v>433</v>
      </c>
      <c r="M180" t="str" cm="1">
        <f t="array" ref="M180">_xlfn.IFS(AND(I180&gt;=4,K180&gt;=4,J180&gt;=4),"Champions",AND(I180&gt;=3,K180&gt;=4,J180&gt;=3),"Loyal Customers",AND(I180&gt;=4,J180&gt;=3,K180&gt;=3),"Potential Loyalists",AND(I180&gt;=5,J180&lt;=2),"New Customers",AND(I180&gt;=3,J180&gt;=3,K180&gt;=3),"Promising",AND(I180&lt;=2,J180&gt;=3,K180&gt;=3),"Need Attention",AND(I180&gt;=3,J180&lt;=2,K180&gt;=2),"About to Sleep",AND(I180&lt;=2,J180&gt;=2,K180&gt;=2),"At Risk",AND(I180&lt;=1,K180&gt;=4),"Cant Lose Them",AND(I180&lt;=2,J180&lt;=2),"Hibernating",TRUE,"Lost")</f>
        <v>Potential Loyalists</v>
      </c>
    </row>
    <row r="181" spans="2:13" x14ac:dyDescent="0.25">
      <c r="B181" s="2">
        <v>10177</v>
      </c>
      <c r="C181" s="3">
        <v>45264</v>
      </c>
      <c r="D181" s="59">
        <v>12</v>
      </c>
      <c r="E181" s="59">
        <v>112407.93</v>
      </c>
      <c r="F181" s="6">
        <f t="shared" si="8"/>
        <v>27</v>
      </c>
      <c r="G181">
        <f t="shared" si="9"/>
        <v>12</v>
      </c>
      <c r="H181">
        <f t="shared" si="10"/>
        <v>112407.93</v>
      </c>
      <c r="I181" cm="1">
        <f t="array" ref="I181">_xlfn.IFS($F181&lt;=30,5,$F181&lt;=60,4,$F181&lt;=120,3,$F181&lt;=180,2,TRUE,1)</f>
        <v>5</v>
      </c>
      <c r="J181" cm="1">
        <f t="array" ref="J181">_xlfn.IFS($G181&gt;=20,5,$G181&gt;=15,4,$G181&gt;=10,3,$G181&gt;=5,2,TRUE,1)</f>
        <v>3</v>
      </c>
      <c r="K181" cm="1">
        <f t="array" ref="K181">_xlfn.IFS($H181&gt;=200000,5,$H181&gt;=100000,4,$H181&gt;=50000,3,$H181&gt;=20000,2,TRUE,1)</f>
        <v>4</v>
      </c>
      <c r="L181" t="str">
        <f t="shared" si="11"/>
        <v>534</v>
      </c>
      <c r="M181" t="str" cm="1">
        <f t="array" ref="M181">_xlfn.IFS(AND(I181&gt;=4,K181&gt;=4,J181&gt;=4),"Champions",AND(I181&gt;=3,K181&gt;=4,J181&gt;=3),"Loyal Customers",AND(I181&gt;=4,J181&gt;=3,K181&gt;=3),"Potential Loyalists",AND(I181&gt;=5,J181&lt;=2),"New Customers",AND(I181&gt;=3,J181&gt;=3,K181&gt;=3),"Promising",AND(I181&lt;=2,J181&gt;=3,K181&gt;=3),"Need Attention",AND(I181&gt;=3,J181&lt;=2,K181&gt;=2),"About to Sleep",AND(I181&lt;=2,J181&gt;=2,K181&gt;=2),"At Risk",AND(I181&lt;=1,K181&gt;=4),"Cant Lose Them",AND(I181&lt;=2,J181&lt;=2),"Hibernating",TRUE,"Lost")</f>
        <v>Loyal Customers</v>
      </c>
    </row>
    <row r="182" spans="2:13" x14ac:dyDescent="0.25">
      <c r="B182" s="2">
        <v>10178</v>
      </c>
      <c r="C182" s="3">
        <v>45280</v>
      </c>
      <c r="D182" s="59">
        <v>13</v>
      </c>
      <c r="E182" s="59">
        <v>159756.43</v>
      </c>
      <c r="F182" s="6">
        <f t="shared" si="8"/>
        <v>11</v>
      </c>
      <c r="G182">
        <f t="shared" si="9"/>
        <v>13</v>
      </c>
      <c r="H182">
        <f t="shared" si="10"/>
        <v>159756.43</v>
      </c>
      <c r="I182" cm="1">
        <f t="array" ref="I182">_xlfn.IFS($F182&lt;=30,5,$F182&lt;=60,4,$F182&lt;=120,3,$F182&lt;=180,2,TRUE,1)</f>
        <v>5</v>
      </c>
      <c r="J182" cm="1">
        <f t="array" ref="J182">_xlfn.IFS($G182&gt;=20,5,$G182&gt;=15,4,$G182&gt;=10,3,$G182&gt;=5,2,TRUE,1)</f>
        <v>3</v>
      </c>
      <c r="K182" cm="1">
        <f t="array" ref="K182">_xlfn.IFS($H182&gt;=200000,5,$H182&gt;=100000,4,$H182&gt;=50000,3,$H182&gt;=20000,2,TRUE,1)</f>
        <v>4</v>
      </c>
      <c r="L182" t="str">
        <f t="shared" si="11"/>
        <v>534</v>
      </c>
      <c r="M182" t="str" cm="1">
        <f t="array" ref="M182">_xlfn.IFS(AND(I182&gt;=4,K182&gt;=4,J182&gt;=4),"Champions",AND(I182&gt;=3,K182&gt;=4,J182&gt;=3),"Loyal Customers",AND(I182&gt;=4,J182&gt;=3,K182&gt;=3),"Potential Loyalists",AND(I182&gt;=5,J182&lt;=2),"New Customers",AND(I182&gt;=3,J182&gt;=3,K182&gt;=3),"Promising",AND(I182&lt;=2,J182&gt;=3,K182&gt;=3),"Need Attention",AND(I182&gt;=3,J182&lt;=2,K182&gt;=2),"About to Sleep",AND(I182&lt;=2,J182&gt;=2,K182&gt;=2),"At Risk",AND(I182&lt;=1,K182&gt;=4),"Cant Lose Them",AND(I182&lt;=2,J182&lt;=2),"Hibernating",TRUE,"Lost")</f>
        <v>Loyal Customers</v>
      </c>
    </row>
    <row r="183" spans="2:13" x14ac:dyDescent="0.25">
      <c r="B183" s="2">
        <v>10179</v>
      </c>
      <c r="C183" s="3">
        <v>45269</v>
      </c>
      <c r="D183" s="59">
        <v>13</v>
      </c>
      <c r="E183" s="59">
        <v>143930.10999999999</v>
      </c>
      <c r="F183" s="6">
        <f t="shared" si="8"/>
        <v>22</v>
      </c>
      <c r="G183">
        <f t="shared" si="9"/>
        <v>13</v>
      </c>
      <c r="H183">
        <f t="shared" si="10"/>
        <v>143930.10999999999</v>
      </c>
      <c r="I183" cm="1">
        <f t="array" ref="I183">_xlfn.IFS($F183&lt;=30,5,$F183&lt;=60,4,$F183&lt;=120,3,$F183&lt;=180,2,TRUE,1)</f>
        <v>5</v>
      </c>
      <c r="J183" cm="1">
        <f t="array" ref="J183">_xlfn.IFS($G183&gt;=20,5,$G183&gt;=15,4,$G183&gt;=10,3,$G183&gt;=5,2,TRUE,1)</f>
        <v>3</v>
      </c>
      <c r="K183" cm="1">
        <f t="array" ref="K183">_xlfn.IFS($H183&gt;=200000,5,$H183&gt;=100000,4,$H183&gt;=50000,3,$H183&gt;=20000,2,TRUE,1)</f>
        <v>4</v>
      </c>
      <c r="L183" t="str">
        <f t="shared" si="11"/>
        <v>534</v>
      </c>
      <c r="M183" t="str" cm="1">
        <f t="array" ref="M183">_xlfn.IFS(AND(I183&gt;=4,K183&gt;=4,J183&gt;=4),"Champions",AND(I183&gt;=3,K183&gt;=4,J183&gt;=3),"Loyal Customers",AND(I183&gt;=4,J183&gt;=3,K183&gt;=3),"Potential Loyalists",AND(I183&gt;=5,J183&lt;=2),"New Customers",AND(I183&gt;=3,J183&gt;=3,K183&gt;=3),"Promising",AND(I183&lt;=2,J183&gt;=3,K183&gt;=3),"Need Attention",AND(I183&gt;=3,J183&lt;=2,K183&gt;=2),"About to Sleep",AND(I183&lt;=2,J183&gt;=2,K183&gt;=2),"At Risk",AND(I183&lt;=1,K183&gt;=4),"Cant Lose Them",AND(I183&lt;=2,J183&lt;=2),"Hibernating",TRUE,"Lost")</f>
        <v>Loyal Customers</v>
      </c>
    </row>
    <row r="184" spans="2:13" x14ac:dyDescent="0.25">
      <c r="B184" s="2">
        <v>10180</v>
      </c>
      <c r="C184" s="3">
        <v>45281</v>
      </c>
      <c r="D184" s="59">
        <v>10</v>
      </c>
      <c r="E184" s="59">
        <v>124426.36</v>
      </c>
      <c r="F184" s="6">
        <f t="shared" si="8"/>
        <v>10</v>
      </c>
      <c r="G184">
        <f t="shared" si="9"/>
        <v>10</v>
      </c>
      <c r="H184">
        <f t="shared" si="10"/>
        <v>124426.36</v>
      </c>
      <c r="I184" cm="1">
        <f t="array" ref="I184">_xlfn.IFS($F184&lt;=30,5,$F184&lt;=60,4,$F184&lt;=120,3,$F184&lt;=180,2,TRUE,1)</f>
        <v>5</v>
      </c>
      <c r="J184" cm="1">
        <f t="array" ref="J184">_xlfn.IFS($G184&gt;=20,5,$G184&gt;=15,4,$G184&gt;=10,3,$G184&gt;=5,2,TRUE,1)</f>
        <v>3</v>
      </c>
      <c r="K184" cm="1">
        <f t="array" ref="K184">_xlfn.IFS($H184&gt;=200000,5,$H184&gt;=100000,4,$H184&gt;=50000,3,$H184&gt;=20000,2,TRUE,1)</f>
        <v>4</v>
      </c>
      <c r="L184" t="str">
        <f t="shared" si="11"/>
        <v>534</v>
      </c>
      <c r="M184" t="str" cm="1">
        <f t="array" ref="M184">_xlfn.IFS(AND(I184&gt;=4,K184&gt;=4,J184&gt;=4),"Champions",AND(I184&gt;=3,K184&gt;=4,J184&gt;=3),"Loyal Customers",AND(I184&gt;=4,J184&gt;=3,K184&gt;=3),"Potential Loyalists",AND(I184&gt;=5,J184&lt;=2),"New Customers",AND(I184&gt;=3,J184&gt;=3,K184&gt;=3),"Promising",AND(I184&lt;=2,J184&gt;=3,K184&gt;=3),"Need Attention",AND(I184&gt;=3,J184&lt;=2,K184&gt;=2),"About to Sleep",AND(I184&lt;=2,J184&gt;=2,K184&gt;=2),"At Risk",AND(I184&lt;=1,K184&gt;=4),"Cant Lose Them",AND(I184&lt;=2,J184&lt;=2),"Hibernating",TRUE,"Lost")</f>
        <v>Loyal Customers</v>
      </c>
    </row>
    <row r="185" spans="2:13" x14ac:dyDescent="0.25">
      <c r="B185" s="2">
        <v>10181</v>
      </c>
      <c r="C185" s="3">
        <v>45257</v>
      </c>
      <c r="D185" s="59">
        <v>13</v>
      </c>
      <c r="E185" s="59">
        <v>243720.38</v>
      </c>
      <c r="F185" s="6">
        <f t="shared" si="8"/>
        <v>34</v>
      </c>
      <c r="G185">
        <f t="shared" si="9"/>
        <v>13</v>
      </c>
      <c r="H185">
        <f t="shared" si="10"/>
        <v>243720.38</v>
      </c>
      <c r="I185" cm="1">
        <f t="array" ref="I185">_xlfn.IFS($F185&lt;=30,5,$F185&lt;=60,4,$F185&lt;=120,3,$F185&lt;=180,2,TRUE,1)</f>
        <v>4</v>
      </c>
      <c r="J185" cm="1">
        <f t="array" ref="J185">_xlfn.IFS($G185&gt;=20,5,$G185&gt;=15,4,$G185&gt;=10,3,$G185&gt;=5,2,TRUE,1)</f>
        <v>3</v>
      </c>
      <c r="K185" cm="1">
        <f t="array" ref="K185">_xlfn.IFS($H185&gt;=200000,5,$H185&gt;=100000,4,$H185&gt;=50000,3,$H185&gt;=20000,2,TRUE,1)</f>
        <v>5</v>
      </c>
      <c r="L185" t="str">
        <f t="shared" si="11"/>
        <v>435</v>
      </c>
      <c r="M185" t="str" cm="1">
        <f t="array" ref="M185">_xlfn.IFS(AND(I185&gt;=4,K185&gt;=4,J185&gt;=4),"Champions",AND(I185&gt;=3,K185&gt;=4,J185&gt;=3),"Loyal Customers",AND(I185&gt;=4,J185&gt;=3,K185&gt;=3),"Potential Loyalists",AND(I185&gt;=5,J185&lt;=2),"New Customers",AND(I185&gt;=3,J185&gt;=3,K185&gt;=3),"Promising",AND(I185&lt;=2,J185&gt;=3,K185&gt;=3),"Need Attention",AND(I185&gt;=3,J185&lt;=2,K185&gt;=2),"About to Sleep",AND(I185&lt;=2,J185&gt;=2,K185&gt;=2),"At Risk",AND(I185&lt;=1,K185&gt;=4),"Cant Lose Them",AND(I185&lt;=2,J185&lt;=2),"Hibernating",TRUE,"Lost")</f>
        <v>Loyal Customers</v>
      </c>
    </row>
    <row r="186" spans="2:13" x14ac:dyDescent="0.25">
      <c r="B186" s="2">
        <v>10182</v>
      </c>
      <c r="C186" s="3">
        <v>45272</v>
      </c>
      <c r="D186" s="59">
        <v>14</v>
      </c>
      <c r="E186" s="59">
        <v>157943.18</v>
      </c>
      <c r="F186" s="6">
        <f t="shared" si="8"/>
        <v>19</v>
      </c>
      <c r="G186">
        <f t="shared" si="9"/>
        <v>14</v>
      </c>
      <c r="H186">
        <f t="shared" si="10"/>
        <v>157943.18</v>
      </c>
      <c r="I186" cm="1">
        <f t="array" ref="I186">_xlfn.IFS($F186&lt;=30,5,$F186&lt;=60,4,$F186&lt;=120,3,$F186&lt;=180,2,TRUE,1)</f>
        <v>5</v>
      </c>
      <c r="J186" cm="1">
        <f t="array" ref="J186">_xlfn.IFS($G186&gt;=20,5,$G186&gt;=15,4,$G186&gt;=10,3,$G186&gt;=5,2,TRUE,1)</f>
        <v>3</v>
      </c>
      <c r="K186" cm="1">
        <f t="array" ref="K186">_xlfn.IFS($H186&gt;=200000,5,$H186&gt;=100000,4,$H186&gt;=50000,3,$H186&gt;=20000,2,TRUE,1)</f>
        <v>4</v>
      </c>
      <c r="L186" t="str">
        <f t="shared" si="11"/>
        <v>534</v>
      </c>
      <c r="M186" t="str" cm="1">
        <f t="array" ref="M186">_xlfn.IFS(AND(I186&gt;=4,K186&gt;=4,J186&gt;=4),"Champions",AND(I186&gt;=3,K186&gt;=4,J186&gt;=3),"Loyal Customers",AND(I186&gt;=4,J186&gt;=3,K186&gt;=3),"Potential Loyalists",AND(I186&gt;=5,J186&lt;=2),"New Customers",AND(I186&gt;=3,J186&gt;=3,K186&gt;=3),"Promising",AND(I186&lt;=2,J186&gt;=3,K186&gt;=3),"Need Attention",AND(I186&gt;=3,J186&lt;=2,K186&gt;=2),"About to Sleep",AND(I186&lt;=2,J186&gt;=2,K186&gt;=2),"At Risk",AND(I186&lt;=1,K186&gt;=4),"Cant Lose Them",AND(I186&lt;=2,J186&lt;=2),"Hibernating",TRUE,"Lost")</f>
        <v>Loyal Customers</v>
      </c>
    </row>
    <row r="187" spans="2:13" x14ac:dyDescent="0.25">
      <c r="B187" s="2">
        <v>10183</v>
      </c>
      <c r="C187" s="3">
        <v>45239</v>
      </c>
      <c r="D187" s="59">
        <v>14</v>
      </c>
      <c r="E187" s="59">
        <v>161610.94</v>
      </c>
      <c r="F187" s="6">
        <f t="shared" si="8"/>
        <v>52</v>
      </c>
      <c r="G187">
        <f t="shared" si="9"/>
        <v>14</v>
      </c>
      <c r="H187">
        <f t="shared" si="10"/>
        <v>161610.94</v>
      </c>
      <c r="I187" cm="1">
        <f t="array" ref="I187">_xlfn.IFS($F187&lt;=30,5,$F187&lt;=60,4,$F187&lt;=120,3,$F187&lt;=180,2,TRUE,1)</f>
        <v>4</v>
      </c>
      <c r="J187" cm="1">
        <f t="array" ref="J187">_xlfn.IFS($G187&gt;=20,5,$G187&gt;=15,4,$G187&gt;=10,3,$G187&gt;=5,2,TRUE,1)</f>
        <v>3</v>
      </c>
      <c r="K187" cm="1">
        <f t="array" ref="K187">_xlfn.IFS($H187&gt;=200000,5,$H187&gt;=100000,4,$H187&gt;=50000,3,$H187&gt;=20000,2,TRUE,1)</f>
        <v>4</v>
      </c>
      <c r="L187" t="str">
        <f t="shared" si="11"/>
        <v>434</v>
      </c>
      <c r="M187" t="str" cm="1">
        <f t="array" ref="M187">_xlfn.IFS(AND(I187&gt;=4,K187&gt;=4,J187&gt;=4),"Champions",AND(I187&gt;=3,K187&gt;=4,J187&gt;=3),"Loyal Customers",AND(I187&gt;=4,J187&gt;=3,K187&gt;=3),"Potential Loyalists",AND(I187&gt;=5,J187&lt;=2),"New Customers",AND(I187&gt;=3,J187&gt;=3,K187&gt;=3),"Promising",AND(I187&lt;=2,J187&gt;=3,K187&gt;=3),"Need Attention",AND(I187&gt;=3,J187&lt;=2,K187&gt;=2),"About to Sleep",AND(I187&lt;=2,J187&gt;=2,K187&gt;=2),"At Risk",AND(I187&lt;=1,K187&gt;=4),"Cant Lose Them",AND(I187&lt;=2,J187&lt;=2),"Hibernating",TRUE,"Lost")</f>
        <v>Loyal Customers</v>
      </c>
    </row>
    <row r="188" spans="2:13" x14ac:dyDescent="0.25">
      <c r="B188" s="2">
        <v>10184</v>
      </c>
      <c r="C188" s="3">
        <v>45271</v>
      </c>
      <c r="D188" s="59">
        <v>17</v>
      </c>
      <c r="E188" s="59">
        <v>265542.2</v>
      </c>
      <c r="F188" s="6">
        <f t="shared" si="8"/>
        <v>20</v>
      </c>
      <c r="G188">
        <f t="shared" si="9"/>
        <v>17</v>
      </c>
      <c r="H188">
        <f t="shared" si="10"/>
        <v>265542.2</v>
      </c>
      <c r="I188" cm="1">
        <f t="array" ref="I188">_xlfn.IFS($F188&lt;=30,5,$F188&lt;=60,4,$F188&lt;=120,3,$F188&lt;=180,2,TRUE,1)</f>
        <v>5</v>
      </c>
      <c r="J188" cm="1">
        <f t="array" ref="J188">_xlfn.IFS($G188&gt;=20,5,$G188&gt;=15,4,$G188&gt;=10,3,$G188&gt;=5,2,TRUE,1)</f>
        <v>4</v>
      </c>
      <c r="K188" cm="1">
        <f t="array" ref="K188">_xlfn.IFS($H188&gt;=200000,5,$H188&gt;=100000,4,$H188&gt;=50000,3,$H188&gt;=20000,2,TRUE,1)</f>
        <v>5</v>
      </c>
      <c r="L188" t="str">
        <f t="shared" si="11"/>
        <v>545</v>
      </c>
      <c r="M188" t="str" cm="1">
        <f t="array" ref="M188">_xlfn.IFS(AND(I188&gt;=4,K188&gt;=4,J188&gt;=4),"Champions",AND(I188&gt;=3,K188&gt;=4,J188&gt;=3),"Loyal Customers",AND(I188&gt;=4,J188&gt;=3,K188&gt;=3),"Potential Loyalists",AND(I188&gt;=5,J188&lt;=2),"New Customers",AND(I188&gt;=3,J188&gt;=3,K188&gt;=3),"Promising",AND(I188&lt;=2,J188&gt;=3,K188&gt;=3),"Need Attention",AND(I188&gt;=3,J188&lt;=2,K188&gt;=2),"About to Sleep",AND(I188&lt;=2,J188&gt;=2,K188&gt;=2),"At Risk",AND(I188&lt;=1,K188&gt;=4),"Cant Lose Them",AND(I188&lt;=2,J188&lt;=2),"Hibernating",TRUE,"Lost")</f>
        <v>Champions</v>
      </c>
    </row>
    <row r="189" spans="2:13" x14ac:dyDescent="0.25">
      <c r="B189" s="2">
        <v>10185</v>
      </c>
      <c r="C189" s="3">
        <v>45272</v>
      </c>
      <c r="D189" s="59">
        <v>17</v>
      </c>
      <c r="E189" s="59">
        <v>167960.91</v>
      </c>
      <c r="F189" s="6">
        <f t="shared" si="8"/>
        <v>19</v>
      </c>
      <c r="G189">
        <f t="shared" si="9"/>
        <v>17</v>
      </c>
      <c r="H189">
        <f t="shared" si="10"/>
        <v>167960.91</v>
      </c>
      <c r="I189" cm="1">
        <f t="array" ref="I189">_xlfn.IFS($F189&lt;=30,5,$F189&lt;=60,4,$F189&lt;=120,3,$F189&lt;=180,2,TRUE,1)</f>
        <v>5</v>
      </c>
      <c r="J189" cm="1">
        <f t="array" ref="J189">_xlfn.IFS($G189&gt;=20,5,$G189&gt;=15,4,$G189&gt;=10,3,$G189&gt;=5,2,TRUE,1)</f>
        <v>4</v>
      </c>
      <c r="K189" cm="1">
        <f t="array" ref="K189">_xlfn.IFS($H189&gt;=200000,5,$H189&gt;=100000,4,$H189&gt;=50000,3,$H189&gt;=20000,2,TRUE,1)</f>
        <v>4</v>
      </c>
      <c r="L189" t="str">
        <f t="shared" si="11"/>
        <v>544</v>
      </c>
      <c r="M189" t="str" cm="1">
        <f t="array" ref="M189">_xlfn.IFS(AND(I189&gt;=4,K189&gt;=4,J189&gt;=4),"Champions",AND(I189&gt;=3,K189&gt;=4,J189&gt;=3),"Loyal Customers",AND(I189&gt;=4,J189&gt;=3,K189&gt;=3),"Potential Loyalists",AND(I189&gt;=5,J189&lt;=2),"New Customers",AND(I189&gt;=3,J189&gt;=3,K189&gt;=3),"Promising",AND(I189&lt;=2,J189&gt;=3,K189&gt;=3),"Need Attention",AND(I189&gt;=3,J189&lt;=2,K189&gt;=2),"About to Sleep",AND(I189&lt;=2,J189&gt;=2,K189&gt;=2),"At Risk",AND(I189&lt;=1,K189&gt;=4),"Cant Lose Them",AND(I189&lt;=2,J189&lt;=2),"Hibernating",TRUE,"Lost")</f>
        <v>Champions</v>
      </c>
    </row>
    <row r="190" spans="2:13" x14ac:dyDescent="0.25">
      <c r="B190" s="2">
        <v>10186</v>
      </c>
      <c r="C190" s="3">
        <v>45286</v>
      </c>
      <c r="D190" s="59">
        <v>11</v>
      </c>
      <c r="E190" s="59">
        <v>106832.72</v>
      </c>
      <c r="F190" s="6">
        <f t="shared" si="8"/>
        <v>5</v>
      </c>
      <c r="G190">
        <f t="shared" si="9"/>
        <v>11</v>
      </c>
      <c r="H190">
        <f t="shared" si="10"/>
        <v>106832.72</v>
      </c>
      <c r="I190" cm="1">
        <f t="array" ref="I190">_xlfn.IFS($F190&lt;=30,5,$F190&lt;=60,4,$F190&lt;=120,3,$F190&lt;=180,2,TRUE,1)</f>
        <v>5</v>
      </c>
      <c r="J190" cm="1">
        <f t="array" ref="J190">_xlfn.IFS($G190&gt;=20,5,$G190&gt;=15,4,$G190&gt;=10,3,$G190&gt;=5,2,TRUE,1)</f>
        <v>3</v>
      </c>
      <c r="K190" cm="1">
        <f t="array" ref="K190">_xlfn.IFS($H190&gt;=200000,5,$H190&gt;=100000,4,$H190&gt;=50000,3,$H190&gt;=20000,2,TRUE,1)</f>
        <v>4</v>
      </c>
      <c r="L190" t="str">
        <f t="shared" si="11"/>
        <v>534</v>
      </c>
      <c r="M190" t="str" cm="1">
        <f t="array" ref="M190">_xlfn.IFS(AND(I190&gt;=4,K190&gt;=4,J190&gt;=4),"Champions",AND(I190&gt;=3,K190&gt;=4,J190&gt;=3),"Loyal Customers",AND(I190&gt;=4,J190&gt;=3,K190&gt;=3),"Potential Loyalists",AND(I190&gt;=5,J190&lt;=2),"New Customers",AND(I190&gt;=3,J190&gt;=3,K190&gt;=3),"Promising",AND(I190&lt;=2,J190&gt;=3,K190&gt;=3),"Need Attention",AND(I190&gt;=3,J190&lt;=2,K190&gt;=2),"About to Sleep",AND(I190&lt;=2,J190&gt;=2,K190&gt;=2),"At Risk",AND(I190&lt;=1,K190&gt;=4),"Cant Lose Them",AND(I190&lt;=2,J190&lt;=2),"Hibernating",TRUE,"Lost")</f>
        <v>Loyal Customers</v>
      </c>
    </row>
    <row r="191" spans="2:13" x14ac:dyDescent="0.25">
      <c r="B191" s="2">
        <v>10187</v>
      </c>
      <c r="C191" s="3">
        <v>45251</v>
      </c>
      <c r="D191" s="59">
        <v>10</v>
      </c>
      <c r="E191" s="59">
        <v>69779.600000000006</v>
      </c>
      <c r="F191" s="6">
        <f t="shared" si="8"/>
        <v>40</v>
      </c>
      <c r="G191">
        <f t="shared" si="9"/>
        <v>10</v>
      </c>
      <c r="H191">
        <f t="shared" si="10"/>
        <v>69779.600000000006</v>
      </c>
      <c r="I191" cm="1">
        <f t="array" ref="I191">_xlfn.IFS($F191&lt;=30,5,$F191&lt;=60,4,$F191&lt;=120,3,$F191&lt;=180,2,TRUE,1)</f>
        <v>4</v>
      </c>
      <c r="J191" cm="1">
        <f t="array" ref="J191">_xlfn.IFS($G191&gt;=20,5,$G191&gt;=15,4,$G191&gt;=10,3,$G191&gt;=5,2,TRUE,1)</f>
        <v>3</v>
      </c>
      <c r="K191" cm="1">
        <f t="array" ref="K191">_xlfn.IFS($H191&gt;=200000,5,$H191&gt;=100000,4,$H191&gt;=50000,3,$H191&gt;=20000,2,TRUE,1)</f>
        <v>3</v>
      </c>
      <c r="L191" t="str">
        <f t="shared" si="11"/>
        <v>433</v>
      </c>
      <c r="M191" t="str" cm="1">
        <f t="array" ref="M191">_xlfn.IFS(AND(I191&gt;=4,K191&gt;=4,J191&gt;=4),"Champions",AND(I191&gt;=3,K191&gt;=4,J191&gt;=3),"Loyal Customers",AND(I191&gt;=4,J191&gt;=3,K191&gt;=3),"Potential Loyalists",AND(I191&gt;=5,J191&lt;=2),"New Customers",AND(I191&gt;=3,J191&gt;=3,K191&gt;=3),"Promising",AND(I191&lt;=2,J191&gt;=3,K191&gt;=3),"Need Attention",AND(I191&gt;=3,J191&lt;=2,K191&gt;=2),"About to Sleep",AND(I191&lt;=2,J191&gt;=2,K191&gt;=2),"At Risk",AND(I191&lt;=1,K191&gt;=4),"Cant Lose Them",AND(I191&lt;=2,J191&lt;=2),"Hibernating",TRUE,"Lost")</f>
        <v>Potential Loyalists</v>
      </c>
    </row>
    <row r="192" spans="2:13" x14ac:dyDescent="0.25">
      <c r="B192" s="2">
        <v>10188</v>
      </c>
      <c r="C192" s="3">
        <v>45265</v>
      </c>
      <c r="D192" s="59">
        <v>14</v>
      </c>
      <c r="E192" s="59">
        <v>120921.18</v>
      </c>
      <c r="F192" s="6">
        <f t="shared" si="8"/>
        <v>26</v>
      </c>
      <c r="G192">
        <f t="shared" si="9"/>
        <v>14</v>
      </c>
      <c r="H192">
        <f t="shared" si="10"/>
        <v>120921.18</v>
      </c>
      <c r="I192" cm="1">
        <f t="array" ref="I192">_xlfn.IFS($F192&lt;=30,5,$F192&lt;=60,4,$F192&lt;=120,3,$F192&lt;=180,2,TRUE,1)</f>
        <v>5</v>
      </c>
      <c r="J192" cm="1">
        <f t="array" ref="J192">_xlfn.IFS($G192&gt;=20,5,$G192&gt;=15,4,$G192&gt;=10,3,$G192&gt;=5,2,TRUE,1)</f>
        <v>3</v>
      </c>
      <c r="K192" cm="1">
        <f t="array" ref="K192">_xlfn.IFS($H192&gt;=200000,5,$H192&gt;=100000,4,$H192&gt;=50000,3,$H192&gt;=20000,2,TRUE,1)</f>
        <v>4</v>
      </c>
      <c r="L192" t="str">
        <f t="shared" si="11"/>
        <v>534</v>
      </c>
      <c r="M192" t="str" cm="1">
        <f t="array" ref="M192">_xlfn.IFS(AND(I192&gt;=4,K192&gt;=4,J192&gt;=4),"Champions",AND(I192&gt;=3,K192&gt;=4,J192&gt;=3),"Loyal Customers",AND(I192&gt;=4,J192&gt;=3,K192&gt;=3),"Potential Loyalists",AND(I192&gt;=5,J192&lt;=2),"New Customers",AND(I192&gt;=3,J192&gt;=3,K192&gt;=3),"Promising",AND(I192&lt;=2,J192&gt;=3,K192&gt;=3),"Need Attention",AND(I192&gt;=3,J192&lt;=2,K192&gt;=2),"About to Sleep",AND(I192&lt;=2,J192&gt;=2,K192&gt;=2),"At Risk",AND(I192&lt;=1,K192&gt;=4),"Cant Lose Them",AND(I192&lt;=2,J192&lt;=2),"Hibernating",TRUE,"Lost")</f>
        <v>Loyal Customers</v>
      </c>
    </row>
    <row r="193" spans="2:13" x14ac:dyDescent="0.25">
      <c r="B193" s="2">
        <v>10189</v>
      </c>
      <c r="C193" s="3">
        <v>45242</v>
      </c>
      <c r="D193" s="59">
        <v>11</v>
      </c>
      <c r="E193" s="59">
        <v>119141.58</v>
      </c>
      <c r="F193" s="6">
        <f t="shared" si="8"/>
        <v>49</v>
      </c>
      <c r="G193">
        <f t="shared" si="9"/>
        <v>11</v>
      </c>
      <c r="H193">
        <f t="shared" si="10"/>
        <v>119141.58</v>
      </c>
      <c r="I193" cm="1">
        <f t="array" ref="I193">_xlfn.IFS($F193&lt;=30,5,$F193&lt;=60,4,$F193&lt;=120,3,$F193&lt;=180,2,TRUE,1)</f>
        <v>4</v>
      </c>
      <c r="J193" cm="1">
        <f t="array" ref="J193">_xlfn.IFS($G193&gt;=20,5,$G193&gt;=15,4,$G193&gt;=10,3,$G193&gt;=5,2,TRUE,1)</f>
        <v>3</v>
      </c>
      <c r="K193" cm="1">
        <f t="array" ref="K193">_xlfn.IFS($H193&gt;=200000,5,$H193&gt;=100000,4,$H193&gt;=50000,3,$H193&gt;=20000,2,TRUE,1)</f>
        <v>4</v>
      </c>
      <c r="L193" t="str">
        <f t="shared" si="11"/>
        <v>434</v>
      </c>
      <c r="M193" t="str" cm="1">
        <f t="array" ref="M193">_xlfn.IFS(AND(I193&gt;=4,K193&gt;=4,J193&gt;=4),"Champions",AND(I193&gt;=3,K193&gt;=4,J193&gt;=3),"Loyal Customers",AND(I193&gt;=4,J193&gt;=3,K193&gt;=3),"Potential Loyalists",AND(I193&gt;=5,J193&lt;=2),"New Customers",AND(I193&gt;=3,J193&gt;=3,K193&gt;=3),"Promising",AND(I193&lt;=2,J193&gt;=3,K193&gt;=3),"Need Attention",AND(I193&gt;=3,J193&lt;=2,K193&gt;=2),"About to Sleep",AND(I193&lt;=2,J193&gt;=2,K193&gt;=2),"At Risk",AND(I193&lt;=1,K193&gt;=4),"Cant Lose Them",AND(I193&lt;=2,J193&lt;=2),"Hibernating",TRUE,"Lost")</f>
        <v>Loyal Customers</v>
      </c>
    </row>
    <row r="194" spans="2:13" x14ac:dyDescent="0.25">
      <c r="B194" s="2">
        <v>10190</v>
      </c>
      <c r="C194" s="3">
        <v>45283</v>
      </c>
      <c r="D194" s="59">
        <v>22</v>
      </c>
      <c r="E194" s="59">
        <v>204474.7</v>
      </c>
      <c r="F194" s="6">
        <f t="shared" si="8"/>
        <v>8</v>
      </c>
      <c r="G194">
        <f t="shared" si="9"/>
        <v>22</v>
      </c>
      <c r="H194">
        <f t="shared" si="10"/>
        <v>204474.7</v>
      </c>
      <c r="I194" cm="1">
        <f t="array" ref="I194">_xlfn.IFS($F194&lt;=30,5,$F194&lt;=60,4,$F194&lt;=120,3,$F194&lt;=180,2,TRUE,1)</f>
        <v>5</v>
      </c>
      <c r="J194" cm="1">
        <f t="array" ref="J194">_xlfn.IFS($G194&gt;=20,5,$G194&gt;=15,4,$G194&gt;=10,3,$G194&gt;=5,2,TRUE,1)</f>
        <v>5</v>
      </c>
      <c r="K194" cm="1">
        <f t="array" ref="K194">_xlfn.IFS($H194&gt;=200000,5,$H194&gt;=100000,4,$H194&gt;=50000,3,$H194&gt;=20000,2,TRUE,1)</f>
        <v>5</v>
      </c>
      <c r="L194" t="str">
        <f t="shared" si="11"/>
        <v>555</v>
      </c>
      <c r="M194" t="str" cm="1">
        <f t="array" ref="M194">_xlfn.IFS(AND(I194&gt;=4,K194&gt;=4,J194&gt;=4),"Champions",AND(I194&gt;=3,K194&gt;=4,J194&gt;=3),"Loyal Customers",AND(I194&gt;=4,J194&gt;=3,K194&gt;=3),"Potential Loyalists",AND(I194&gt;=5,J194&lt;=2),"New Customers",AND(I194&gt;=3,J194&gt;=3,K194&gt;=3),"Promising",AND(I194&lt;=2,J194&gt;=3,K194&gt;=3),"Need Attention",AND(I194&gt;=3,J194&lt;=2,K194&gt;=2),"About to Sleep",AND(I194&lt;=2,J194&gt;=2,K194&gt;=2),"At Risk",AND(I194&lt;=1,K194&gt;=4),"Cant Lose Them",AND(I194&lt;=2,J194&lt;=2),"Hibernating",TRUE,"Lost")</f>
        <v>Champions</v>
      </c>
    </row>
    <row r="195" spans="2:13" x14ac:dyDescent="0.25">
      <c r="B195" s="2">
        <v>10191</v>
      </c>
      <c r="C195" s="3">
        <v>45272</v>
      </c>
      <c r="D195" s="59">
        <v>12</v>
      </c>
      <c r="E195" s="59">
        <v>95601.25</v>
      </c>
      <c r="F195" s="6">
        <f t="shared" si="8"/>
        <v>19</v>
      </c>
      <c r="G195">
        <f t="shared" si="9"/>
        <v>12</v>
      </c>
      <c r="H195">
        <f t="shared" si="10"/>
        <v>95601.25</v>
      </c>
      <c r="I195" cm="1">
        <f t="array" ref="I195">_xlfn.IFS($F195&lt;=30,5,$F195&lt;=60,4,$F195&lt;=120,3,$F195&lt;=180,2,TRUE,1)</f>
        <v>5</v>
      </c>
      <c r="J195" cm="1">
        <f t="array" ref="J195">_xlfn.IFS($G195&gt;=20,5,$G195&gt;=15,4,$G195&gt;=10,3,$G195&gt;=5,2,TRUE,1)</f>
        <v>3</v>
      </c>
      <c r="K195" cm="1">
        <f t="array" ref="K195">_xlfn.IFS($H195&gt;=200000,5,$H195&gt;=100000,4,$H195&gt;=50000,3,$H195&gt;=20000,2,TRUE,1)</f>
        <v>3</v>
      </c>
      <c r="L195" t="str">
        <f t="shared" si="11"/>
        <v>533</v>
      </c>
      <c r="M195" t="str" cm="1">
        <f t="array" ref="M195">_xlfn.IFS(AND(I195&gt;=4,K195&gt;=4,J195&gt;=4),"Champions",AND(I195&gt;=3,K195&gt;=4,J195&gt;=3),"Loyal Customers",AND(I195&gt;=4,J195&gt;=3,K195&gt;=3),"Potential Loyalists",AND(I195&gt;=5,J195&lt;=2),"New Customers",AND(I195&gt;=3,J195&gt;=3,K195&gt;=3),"Promising",AND(I195&lt;=2,J195&gt;=3,K195&gt;=3),"Need Attention",AND(I195&gt;=3,J195&lt;=2,K195&gt;=2),"About to Sleep",AND(I195&lt;=2,J195&gt;=2,K195&gt;=2),"At Risk",AND(I195&lt;=1,K195&gt;=4),"Cant Lose Them",AND(I195&lt;=2,J195&lt;=2),"Hibernating",TRUE,"Lost")</f>
        <v>Potential Loyalists</v>
      </c>
    </row>
    <row r="196" spans="2:13" x14ac:dyDescent="0.25">
      <c r="B196" s="2">
        <v>10192</v>
      </c>
      <c r="C196" s="3">
        <v>45247</v>
      </c>
      <c r="D196" s="59">
        <v>11</v>
      </c>
      <c r="E196" s="59">
        <v>80631.199999999997</v>
      </c>
      <c r="F196" s="6">
        <f t="shared" ref="F196:F259" si="12">$E$1-$C196</f>
        <v>44</v>
      </c>
      <c r="G196">
        <f t="shared" ref="G196:G259" si="13">$D196</f>
        <v>11</v>
      </c>
      <c r="H196">
        <f t="shared" ref="H196:H259" si="14">$E196</f>
        <v>80631.199999999997</v>
      </c>
      <c r="I196" cm="1">
        <f t="array" ref="I196">_xlfn.IFS($F196&lt;=30,5,$F196&lt;=60,4,$F196&lt;=120,3,$F196&lt;=180,2,TRUE,1)</f>
        <v>4</v>
      </c>
      <c r="J196" cm="1">
        <f t="array" ref="J196">_xlfn.IFS($G196&gt;=20,5,$G196&gt;=15,4,$G196&gt;=10,3,$G196&gt;=5,2,TRUE,1)</f>
        <v>3</v>
      </c>
      <c r="K196" cm="1">
        <f t="array" ref="K196">_xlfn.IFS($H196&gt;=200000,5,$H196&gt;=100000,4,$H196&gt;=50000,3,$H196&gt;=20000,2,TRUE,1)</f>
        <v>3</v>
      </c>
      <c r="L196" t="str">
        <f t="shared" si="11"/>
        <v>433</v>
      </c>
      <c r="M196" t="str" cm="1">
        <f t="array" ref="M196">_xlfn.IFS(AND(I196&gt;=4,K196&gt;=4,J196&gt;=4),"Champions",AND(I196&gt;=3,K196&gt;=4,J196&gt;=3),"Loyal Customers",AND(I196&gt;=4,J196&gt;=3,K196&gt;=3),"Potential Loyalists",AND(I196&gt;=5,J196&lt;=2),"New Customers",AND(I196&gt;=3,J196&gt;=3,K196&gt;=3),"Promising",AND(I196&lt;=2,J196&gt;=3,K196&gt;=3),"Need Attention",AND(I196&gt;=3,J196&lt;=2,K196&gt;=2),"About to Sleep",AND(I196&lt;=2,J196&gt;=2,K196&gt;=2),"At Risk",AND(I196&lt;=1,K196&gt;=4),"Cant Lose Them",AND(I196&lt;=2,J196&lt;=2),"Hibernating",TRUE,"Lost")</f>
        <v>Potential Loyalists</v>
      </c>
    </row>
    <row r="197" spans="2:13" x14ac:dyDescent="0.25">
      <c r="B197" s="2">
        <v>10193</v>
      </c>
      <c r="C197" s="3">
        <v>45235</v>
      </c>
      <c r="D197" s="59">
        <v>13</v>
      </c>
      <c r="E197" s="59">
        <v>195875.55</v>
      </c>
      <c r="F197" s="6">
        <f t="shared" si="12"/>
        <v>56</v>
      </c>
      <c r="G197">
        <f t="shared" si="13"/>
        <v>13</v>
      </c>
      <c r="H197">
        <f t="shared" si="14"/>
        <v>195875.55</v>
      </c>
      <c r="I197" cm="1">
        <f t="array" ref="I197">_xlfn.IFS($F197&lt;=30,5,$F197&lt;=60,4,$F197&lt;=120,3,$F197&lt;=180,2,TRUE,1)</f>
        <v>4</v>
      </c>
      <c r="J197" cm="1">
        <f t="array" ref="J197">_xlfn.IFS($G197&gt;=20,5,$G197&gt;=15,4,$G197&gt;=10,3,$G197&gt;=5,2,TRUE,1)</f>
        <v>3</v>
      </c>
      <c r="K197" cm="1">
        <f t="array" ref="K197">_xlfn.IFS($H197&gt;=200000,5,$H197&gt;=100000,4,$H197&gt;=50000,3,$H197&gt;=20000,2,TRUE,1)</f>
        <v>4</v>
      </c>
      <c r="L197" t="str">
        <f t="shared" ref="L197:L260" si="15">I197&amp;J197&amp;K197</f>
        <v>434</v>
      </c>
      <c r="M197" t="str" cm="1">
        <f t="array" ref="M197">_xlfn.IFS(AND(I197&gt;=4,K197&gt;=4,J197&gt;=4),"Champions",AND(I197&gt;=3,K197&gt;=4,J197&gt;=3),"Loyal Customers",AND(I197&gt;=4,J197&gt;=3,K197&gt;=3),"Potential Loyalists",AND(I197&gt;=5,J197&lt;=2),"New Customers",AND(I197&gt;=3,J197&gt;=3,K197&gt;=3),"Promising",AND(I197&lt;=2,J197&gt;=3,K197&gt;=3),"Need Attention",AND(I197&gt;=3,J197&lt;=2,K197&gt;=2),"About to Sleep",AND(I197&lt;=2,J197&gt;=2,K197&gt;=2),"At Risk",AND(I197&lt;=1,K197&gt;=4),"Cant Lose Them",AND(I197&lt;=2,J197&lt;=2),"Hibernating",TRUE,"Lost")</f>
        <v>Loyal Customers</v>
      </c>
    </row>
    <row r="198" spans="2:13" x14ac:dyDescent="0.25">
      <c r="B198" s="2">
        <v>10194</v>
      </c>
      <c r="C198" s="3">
        <v>45290</v>
      </c>
      <c r="D198" s="59">
        <v>18</v>
      </c>
      <c r="E198" s="59">
        <v>146157.54</v>
      </c>
      <c r="F198" s="6">
        <f t="shared" si="12"/>
        <v>1</v>
      </c>
      <c r="G198">
        <f t="shared" si="13"/>
        <v>18</v>
      </c>
      <c r="H198">
        <f t="shared" si="14"/>
        <v>146157.54</v>
      </c>
      <c r="I198" cm="1">
        <f t="array" ref="I198">_xlfn.IFS($F198&lt;=30,5,$F198&lt;=60,4,$F198&lt;=120,3,$F198&lt;=180,2,TRUE,1)</f>
        <v>5</v>
      </c>
      <c r="J198" cm="1">
        <f t="array" ref="J198">_xlfn.IFS($G198&gt;=20,5,$G198&gt;=15,4,$G198&gt;=10,3,$G198&gt;=5,2,TRUE,1)</f>
        <v>4</v>
      </c>
      <c r="K198" cm="1">
        <f t="array" ref="K198">_xlfn.IFS($H198&gt;=200000,5,$H198&gt;=100000,4,$H198&gt;=50000,3,$H198&gt;=20000,2,TRUE,1)</f>
        <v>4</v>
      </c>
      <c r="L198" t="str">
        <f t="shared" si="15"/>
        <v>544</v>
      </c>
      <c r="M198" t="str" cm="1">
        <f t="array" ref="M198">_xlfn.IFS(AND(I198&gt;=4,K198&gt;=4,J198&gt;=4),"Champions",AND(I198&gt;=3,K198&gt;=4,J198&gt;=3),"Loyal Customers",AND(I198&gt;=4,J198&gt;=3,K198&gt;=3),"Potential Loyalists",AND(I198&gt;=5,J198&lt;=2),"New Customers",AND(I198&gt;=3,J198&gt;=3,K198&gt;=3),"Promising",AND(I198&lt;=2,J198&gt;=3,K198&gt;=3),"Need Attention",AND(I198&gt;=3,J198&lt;=2,K198&gt;=2),"About to Sleep",AND(I198&lt;=2,J198&gt;=2,K198&gt;=2),"At Risk",AND(I198&lt;=1,K198&gt;=4),"Cant Lose Them",AND(I198&lt;=2,J198&lt;=2),"Hibernating",TRUE,"Lost")</f>
        <v>Champions</v>
      </c>
    </row>
    <row r="199" spans="2:13" x14ac:dyDescent="0.25">
      <c r="B199" s="2">
        <v>10195</v>
      </c>
      <c r="C199" s="3">
        <v>45270</v>
      </c>
      <c r="D199" s="59">
        <v>14</v>
      </c>
      <c r="E199" s="59">
        <v>153423.99</v>
      </c>
      <c r="F199" s="6">
        <f t="shared" si="12"/>
        <v>21</v>
      </c>
      <c r="G199">
        <f t="shared" si="13"/>
        <v>14</v>
      </c>
      <c r="H199">
        <f t="shared" si="14"/>
        <v>153423.99</v>
      </c>
      <c r="I199" cm="1">
        <f t="array" ref="I199">_xlfn.IFS($F199&lt;=30,5,$F199&lt;=60,4,$F199&lt;=120,3,$F199&lt;=180,2,TRUE,1)</f>
        <v>5</v>
      </c>
      <c r="J199" cm="1">
        <f t="array" ref="J199">_xlfn.IFS($G199&gt;=20,5,$G199&gt;=15,4,$G199&gt;=10,3,$G199&gt;=5,2,TRUE,1)</f>
        <v>3</v>
      </c>
      <c r="K199" cm="1">
        <f t="array" ref="K199">_xlfn.IFS($H199&gt;=200000,5,$H199&gt;=100000,4,$H199&gt;=50000,3,$H199&gt;=20000,2,TRUE,1)</f>
        <v>4</v>
      </c>
      <c r="L199" t="str">
        <f t="shared" si="15"/>
        <v>534</v>
      </c>
      <c r="M199" t="str" cm="1">
        <f t="array" ref="M199">_xlfn.IFS(AND(I199&gt;=4,K199&gt;=4,J199&gt;=4),"Champions",AND(I199&gt;=3,K199&gt;=4,J199&gt;=3),"Loyal Customers",AND(I199&gt;=4,J199&gt;=3,K199&gt;=3),"Potential Loyalists",AND(I199&gt;=5,J199&lt;=2),"New Customers",AND(I199&gt;=3,J199&gt;=3,K199&gt;=3),"Promising",AND(I199&lt;=2,J199&gt;=3,K199&gt;=3),"Need Attention",AND(I199&gt;=3,J199&lt;=2,K199&gt;=2),"About to Sleep",AND(I199&lt;=2,J199&gt;=2,K199&gt;=2),"At Risk",AND(I199&lt;=1,K199&gt;=4),"Cant Lose Them",AND(I199&lt;=2,J199&lt;=2),"Hibernating",TRUE,"Lost")</f>
        <v>Loyal Customers</v>
      </c>
    </row>
    <row r="200" spans="2:13" x14ac:dyDescent="0.25">
      <c r="B200" s="2">
        <v>10196</v>
      </c>
      <c r="C200" s="3">
        <v>45265</v>
      </c>
      <c r="D200" s="59">
        <v>17</v>
      </c>
      <c r="E200" s="59">
        <v>212472.7</v>
      </c>
      <c r="F200" s="6">
        <f t="shared" si="12"/>
        <v>26</v>
      </c>
      <c r="G200">
        <f t="shared" si="13"/>
        <v>17</v>
      </c>
      <c r="H200">
        <f t="shared" si="14"/>
        <v>212472.7</v>
      </c>
      <c r="I200" cm="1">
        <f t="array" ref="I200">_xlfn.IFS($F200&lt;=30,5,$F200&lt;=60,4,$F200&lt;=120,3,$F200&lt;=180,2,TRUE,1)</f>
        <v>5</v>
      </c>
      <c r="J200" cm="1">
        <f t="array" ref="J200">_xlfn.IFS($G200&gt;=20,5,$G200&gt;=15,4,$G200&gt;=10,3,$G200&gt;=5,2,TRUE,1)</f>
        <v>4</v>
      </c>
      <c r="K200" cm="1">
        <f t="array" ref="K200">_xlfn.IFS($H200&gt;=200000,5,$H200&gt;=100000,4,$H200&gt;=50000,3,$H200&gt;=20000,2,TRUE,1)</f>
        <v>5</v>
      </c>
      <c r="L200" t="str">
        <f t="shared" si="15"/>
        <v>545</v>
      </c>
      <c r="M200" t="str" cm="1">
        <f t="array" ref="M200">_xlfn.IFS(AND(I200&gt;=4,K200&gt;=4,J200&gt;=4),"Champions",AND(I200&gt;=3,K200&gt;=4,J200&gt;=3),"Loyal Customers",AND(I200&gt;=4,J200&gt;=3,K200&gt;=3),"Potential Loyalists",AND(I200&gt;=5,J200&lt;=2),"New Customers",AND(I200&gt;=3,J200&gt;=3,K200&gt;=3),"Promising",AND(I200&lt;=2,J200&gt;=3,K200&gt;=3),"Need Attention",AND(I200&gt;=3,J200&lt;=2,K200&gt;=2),"About to Sleep",AND(I200&lt;=2,J200&gt;=2,K200&gt;=2),"At Risk",AND(I200&lt;=1,K200&gt;=4),"Cant Lose Them",AND(I200&lt;=2,J200&lt;=2),"Hibernating",TRUE,"Lost")</f>
        <v>Champions</v>
      </c>
    </row>
    <row r="201" spans="2:13" x14ac:dyDescent="0.25">
      <c r="B201" s="2">
        <v>10197</v>
      </c>
      <c r="C201" s="3">
        <v>45272</v>
      </c>
      <c r="D201" s="59">
        <v>13</v>
      </c>
      <c r="E201" s="59">
        <v>181259.19</v>
      </c>
      <c r="F201" s="6">
        <f t="shared" si="12"/>
        <v>19</v>
      </c>
      <c r="G201">
        <f t="shared" si="13"/>
        <v>13</v>
      </c>
      <c r="H201">
        <f t="shared" si="14"/>
        <v>181259.19</v>
      </c>
      <c r="I201" cm="1">
        <f t="array" ref="I201">_xlfn.IFS($F201&lt;=30,5,$F201&lt;=60,4,$F201&lt;=120,3,$F201&lt;=180,2,TRUE,1)</f>
        <v>5</v>
      </c>
      <c r="J201" cm="1">
        <f t="array" ref="J201">_xlfn.IFS($G201&gt;=20,5,$G201&gt;=15,4,$G201&gt;=10,3,$G201&gt;=5,2,TRUE,1)</f>
        <v>3</v>
      </c>
      <c r="K201" cm="1">
        <f t="array" ref="K201">_xlfn.IFS($H201&gt;=200000,5,$H201&gt;=100000,4,$H201&gt;=50000,3,$H201&gt;=20000,2,TRUE,1)</f>
        <v>4</v>
      </c>
      <c r="L201" t="str">
        <f t="shared" si="15"/>
        <v>534</v>
      </c>
      <c r="M201" t="str" cm="1">
        <f t="array" ref="M201">_xlfn.IFS(AND(I201&gt;=4,K201&gt;=4,J201&gt;=4),"Champions",AND(I201&gt;=3,K201&gt;=4,J201&gt;=3),"Loyal Customers",AND(I201&gt;=4,J201&gt;=3,K201&gt;=3),"Potential Loyalists",AND(I201&gt;=5,J201&lt;=2),"New Customers",AND(I201&gt;=3,J201&gt;=3,K201&gt;=3),"Promising",AND(I201&lt;=2,J201&gt;=3,K201&gt;=3),"Need Attention",AND(I201&gt;=3,J201&lt;=2,K201&gt;=2),"About to Sleep",AND(I201&lt;=2,J201&gt;=2,K201&gt;=2),"At Risk",AND(I201&lt;=1,K201&gt;=4),"Cant Lose Them",AND(I201&lt;=2,J201&lt;=2),"Hibernating",TRUE,"Lost")</f>
        <v>Loyal Customers</v>
      </c>
    </row>
    <row r="202" spans="2:13" x14ac:dyDescent="0.25">
      <c r="B202" s="2">
        <v>10198</v>
      </c>
      <c r="C202" s="3">
        <v>45188</v>
      </c>
      <c r="D202" s="59">
        <v>14</v>
      </c>
      <c r="E202" s="59">
        <v>154497.12</v>
      </c>
      <c r="F202" s="6">
        <f t="shared" si="12"/>
        <v>103</v>
      </c>
      <c r="G202">
        <f t="shared" si="13"/>
        <v>14</v>
      </c>
      <c r="H202">
        <f t="shared" si="14"/>
        <v>154497.12</v>
      </c>
      <c r="I202" cm="1">
        <f t="array" ref="I202">_xlfn.IFS($F202&lt;=30,5,$F202&lt;=60,4,$F202&lt;=120,3,$F202&lt;=180,2,TRUE,1)</f>
        <v>3</v>
      </c>
      <c r="J202" cm="1">
        <f t="array" ref="J202">_xlfn.IFS($G202&gt;=20,5,$G202&gt;=15,4,$G202&gt;=10,3,$G202&gt;=5,2,TRUE,1)</f>
        <v>3</v>
      </c>
      <c r="K202" cm="1">
        <f t="array" ref="K202">_xlfn.IFS($H202&gt;=200000,5,$H202&gt;=100000,4,$H202&gt;=50000,3,$H202&gt;=20000,2,TRUE,1)</f>
        <v>4</v>
      </c>
      <c r="L202" t="str">
        <f t="shared" si="15"/>
        <v>334</v>
      </c>
      <c r="M202" t="str" cm="1">
        <f t="array" ref="M202">_xlfn.IFS(AND(I202&gt;=4,K202&gt;=4,J202&gt;=4),"Champions",AND(I202&gt;=3,K202&gt;=4,J202&gt;=3),"Loyal Customers",AND(I202&gt;=4,J202&gt;=3,K202&gt;=3),"Potential Loyalists",AND(I202&gt;=5,J202&lt;=2),"New Customers",AND(I202&gt;=3,J202&gt;=3,K202&gt;=3),"Promising",AND(I202&lt;=2,J202&gt;=3,K202&gt;=3),"Need Attention",AND(I202&gt;=3,J202&lt;=2,K202&gt;=2),"About to Sleep",AND(I202&lt;=2,J202&gt;=2,K202&gt;=2),"At Risk",AND(I202&lt;=1,K202&gt;=4),"Cant Lose Them",AND(I202&lt;=2,J202&lt;=2),"Hibernating",TRUE,"Lost")</f>
        <v>Loyal Customers</v>
      </c>
    </row>
    <row r="203" spans="2:13" x14ac:dyDescent="0.25">
      <c r="B203" s="2">
        <v>10199</v>
      </c>
      <c r="C203" s="3">
        <v>45244</v>
      </c>
      <c r="D203" s="59">
        <v>11</v>
      </c>
      <c r="E203" s="59">
        <v>101361.25</v>
      </c>
      <c r="F203" s="6">
        <f t="shared" si="12"/>
        <v>47</v>
      </c>
      <c r="G203">
        <f t="shared" si="13"/>
        <v>11</v>
      </c>
      <c r="H203">
        <f t="shared" si="14"/>
        <v>101361.25</v>
      </c>
      <c r="I203" cm="1">
        <f t="array" ref="I203">_xlfn.IFS($F203&lt;=30,5,$F203&lt;=60,4,$F203&lt;=120,3,$F203&lt;=180,2,TRUE,1)</f>
        <v>4</v>
      </c>
      <c r="J203" cm="1">
        <f t="array" ref="J203">_xlfn.IFS($G203&gt;=20,5,$G203&gt;=15,4,$G203&gt;=10,3,$G203&gt;=5,2,TRUE,1)</f>
        <v>3</v>
      </c>
      <c r="K203" cm="1">
        <f t="array" ref="K203">_xlfn.IFS($H203&gt;=200000,5,$H203&gt;=100000,4,$H203&gt;=50000,3,$H203&gt;=20000,2,TRUE,1)</f>
        <v>4</v>
      </c>
      <c r="L203" t="str">
        <f t="shared" si="15"/>
        <v>434</v>
      </c>
      <c r="M203" t="str" cm="1">
        <f t="array" ref="M203">_xlfn.IFS(AND(I203&gt;=4,K203&gt;=4,J203&gt;=4),"Champions",AND(I203&gt;=3,K203&gt;=4,J203&gt;=3),"Loyal Customers",AND(I203&gt;=4,J203&gt;=3,K203&gt;=3),"Potential Loyalists",AND(I203&gt;=5,J203&lt;=2),"New Customers",AND(I203&gt;=3,J203&gt;=3,K203&gt;=3),"Promising",AND(I203&lt;=2,J203&gt;=3,K203&gt;=3),"Need Attention",AND(I203&gt;=3,J203&lt;=2,K203&gt;=2),"About to Sleep",AND(I203&lt;=2,J203&gt;=2,K203&gt;=2),"At Risk",AND(I203&lt;=1,K203&gt;=4),"Cant Lose Them",AND(I203&lt;=2,J203&lt;=2),"Hibernating",TRUE,"Lost")</f>
        <v>Loyal Customers</v>
      </c>
    </row>
    <row r="204" spans="2:13" x14ac:dyDescent="0.25">
      <c r="B204" s="2">
        <v>10200</v>
      </c>
      <c r="C204" s="3">
        <v>45231</v>
      </c>
      <c r="D204" s="59">
        <v>10</v>
      </c>
      <c r="E204" s="59">
        <v>139810.91</v>
      </c>
      <c r="F204" s="6">
        <f t="shared" si="12"/>
        <v>60</v>
      </c>
      <c r="G204">
        <f t="shared" si="13"/>
        <v>10</v>
      </c>
      <c r="H204">
        <f t="shared" si="14"/>
        <v>139810.91</v>
      </c>
      <c r="I204" cm="1">
        <f t="array" ref="I204">_xlfn.IFS($F204&lt;=30,5,$F204&lt;=60,4,$F204&lt;=120,3,$F204&lt;=180,2,TRUE,1)</f>
        <v>4</v>
      </c>
      <c r="J204" cm="1">
        <f t="array" ref="J204">_xlfn.IFS($G204&gt;=20,5,$G204&gt;=15,4,$G204&gt;=10,3,$G204&gt;=5,2,TRUE,1)</f>
        <v>3</v>
      </c>
      <c r="K204" cm="1">
        <f t="array" ref="K204">_xlfn.IFS($H204&gt;=200000,5,$H204&gt;=100000,4,$H204&gt;=50000,3,$H204&gt;=20000,2,TRUE,1)</f>
        <v>4</v>
      </c>
      <c r="L204" t="str">
        <f t="shared" si="15"/>
        <v>434</v>
      </c>
      <c r="M204" t="str" cm="1">
        <f t="array" ref="M204">_xlfn.IFS(AND(I204&gt;=4,K204&gt;=4,J204&gt;=4),"Champions",AND(I204&gt;=3,K204&gt;=4,J204&gt;=3),"Loyal Customers",AND(I204&gt;=4,J204&gt;=3,K204&gt;=3),"Potential Loyalists",AND(I204&gt;=5,J204&lt;=2),"New Customers",AND(I204&gt;=3,J204&gt;=3,K204&gt;=3),"Promising",AND(I204&lt;=2,J204&gt;=3,K204&gt;=3),"Need Attention",AND(I204&gt;=3,J204&lt;=2,K204&gt;=2),"About to Sleep",AND(I204&lt;=2,J204&gt;=2,K204&gt;=2),"At Risk",AND(I204&lt;=1,K204&gt;=4),"Cant Lose Them",AND(I204&lt;=2,J204&lt;=2),"Hibernating",TRUE,"Lost")</f>
        <v>Loyal Customers</v>
      </c>
    </row>
    <row r="205" spans="2:13" x14ac:dyDescent="0.25">
      <c r="B205" s="2">
        <v>10201</v>
      </c>
      <c r="C205" s="3">
        <v>45291</v>
      </c>
      <c r="D205" s="59">
        <v>11</v>
      </c>
      <c r="E205" s="59">
        <v>111139.29</v>
      </c>
      <c r="F205" s="6">
        <f t="shared" si="12"/>
        <v>0</v>
      </c>
      <c r="G205">
        <f t="shared" si="13"/>
        <v>11</v>
      </c>
      <c r="H205">
        <f t="shared" si="14"/>
        <v>111139.29</v>
      </c>
      <c r="I205" cm="1">
        <f t="array" ref="I205">_xlfn.IFS($F205&lt;=30,5,$F205&lt;=60,4,$F205&lt;=120,3,$F205&lt;=180,2,TRUE,1)</f>
        <v>5</v>
      </c>
      <c r="J205" cm="1">
        <f t="array" ref="J205">_xlfn.IFS($G205&gt;=20,5,$G205&gt;=15,4,$G205&gt;=10,3,$G205&gt;=5,2,TRUE,1)</f>
        <v>3</v>
      </c>
      <c r="K205" cm="1">
        <f t="array" ref="K205">_xlfn.IFS($H205&gt;=200000,5,$H205&gt;=100000,4,$H205&gt;=50000,3,$H205&gt;=20000,2,TRUE,1)</f>
        <v>4</v>
      </c>
      <c r="L205" t="str">
        <f t="shared" si="15"/>
        <v>534</v>
      </c>
      <c r="M205" t="str" cm="1">
        <f t="array" ref="M205">_xlfn.IFS(AND(I205&gt;=4,K205&gt;=4,J205&gt;=4),"Champions",AND(I205&gt;=3,K205&gt;=4,J205&gt;=3),"Loyal Customers",AND(I205&gt;=4,J205&gt;=3,K205&gt;=3),"Potential Loyalists",AND(I205&gt;=5,J205&lt;=2),"New Customers",AND(I205&gt;=3,J205&gt;=3,K205&gt;=3),"Promising",AND(I205&lt;=2,J205&gt;=3,K205&gt;=3),"Need Attention",AND(I205&gt;=3,J205&lt;=2,K205&gt;=2),"About to Sleep",AND(I205&lt;=2,J205&gt;=2,K205&gt;=2),"At Risk",AND(I205&lt;=1,K205&gt;=4),"Cant Lose Them",AND(I205&lt;=2,J205&lt;=2),"Hibernating",TRUE,"Lost")</f>
        <v>Loyal Customers</v>
      </c>
    </row>
    <row r="206" spans="2:13" x14ac:dyDescent="0.25">
      <c r="B206" s="2">
        <v>10202</v>
      </c>
      <c r="C206" s="3">
        <v>45289</v>
      </c>
      <c r="D206" s="59">
        <v>15</v>
      </c>
      <c r="E206" s="59">
        <v>202661.18</v>
      </c>
      <c r="F206" s="6">
        <f t="shared" si="12"/>
        <v>2</v>
      </c>
      <c r="G206">
        <f t="shared" si="13"/>
        <v>15</v>
      </c>
      <c r="H206">
        <f t="shared" si="14"/>
        <v>202661.18</v>
      </c>
      <c r="I206" cm="1">
        <f t="array" ref="I206">_xlfn.IFS($F206&lt;=30,5,$F206&lt;=60,4,$F206&lt;=120,3,$F206&lt;=180,2,TRUE,1)</f>
        <v>5</v>
      </c>
      <c r="J206" cm="1">
        <f t="array" ref="J206">_xlfn.IFS($G206&gt;=20,5,$G206&gt;=15,4,$G206&gt;=10,3,$G206&gt;=5,2,TRUE,1)</f>
        <v>4</v>
      </c>
      <c r="K206" cm="1">
        <f t="array" ref="K206">_xlfn.IFS($H206&gt;=200000,5,$H206&gt;=100000,4,$H206&gt;=50000,3,$H206&gt;=20000,2,TRUE,1)</f>
        <v>5</v>
      </c>
      <c r="L206" t="str">
        <f t="shared" si="15"/>
        <v>545</v>
      </c>
      <c r="M206" t="str" cm="1">
        <f t="array" ref="M206">_xlfn.IFS(AND(I206&gt;=4,K206&gt;=4,J206&gt;=4),"Champions",AND(I206&gt;=3,K206&gt;=4,J206&gt;=3),"Loyal Customers",AND(I206&gt;=4,J206&gt;=3,K206&gt;=3),"Potential Loyalists",AND(I206&gt;=5,J206&lt;=2),"New Customers",AND(I206&gt;=3,J206&gt;=3,K206&gt;=3),"Promising",AND(I206&lt;=2,J206&gt;=3,K206&gt;=3),"Need Attention",AND(I206&gt;=3,J206&lt;=2,K206&gt;=2),"About to Sleep",AND(I206&lt;=2,J206&gt;=2,K206&gt;=2),"At Risk",AND(I206&lt;=1,K206&gt;=4),"Cant Lose Them",AND(I206&lt;=2,J206&lt;=2),"Hibernating",TRUE,"Lost")</f>
        <v>Champions</v>
      </c>
    </row>
    <row r="207" spans="2:13" x14ac:dyDescent="0.25">
      <c r="B207" s="2">
        <v>10203</v>
      </c>
      <c r="C207" s="3">
        <v>45273</v>
      </c>
      <c r="D207" s="59">
        <v>10</v>
      </c>
      <c r="E207" s="59">
        <v>118165.09</v>
      </c>
      <c r="F207" s="6">
        <f t="shared" si="12"/>
        <v>18</v>
      </c>
      <c r="G207">
        <f t="shared" si="13"/>
        <v>10</v>
      </c>
      <c r="H207">
        <f t="shared" si="14"/>
        <v>118165.09</v>
      </c>
      <c r="I207" cm="1">
        <f t="array" ref="I207">_xlfn.IFS($F207&lt;=30,5,$F207&lt;=60,4,$F207&lt;=120,3,$F207&lt;=180,2,TRUE,1)</f>
        <v>5</v>
      </c>
      <c r="J207" cm="1">
        <f t="array" ref="J207">_xlfn.IFS($G207&gt;=20,5,$G207&gt;=15,4,$G207&gt;=10,3,$G207&gt;=5,2,TRUE,1)</f>
        <v>3</v>
      </c>
      <c r="K207" cm="1">
        <f t="array" ref="K207">_xlfn.IFS($H207&gt;=200000,5,$H207&gt;=100000,4,$H207&gt;=50000,3,$H207&gt;=20000,2,TRUE,1)</f>
        <v>4</v>
      </c>
      <c r="L207" t="str">
        <f t="shared" si="15"/>
        <v>534</v>
      </c>
      <c r="M207" t="str" cm="1">
        <f t="array" ref="M207">_xlfn.IFS(AND(I207&gt;=4,K207&gt;=4,J207&gt;=4),"Champions",AND(I207&gt;=3,K207&gt;=4,J207&gt;=3),"Loyal Customers",AND(I207&gt;=4,J207&gt;=3,K207&gt;=3),"Potential Loyalists",AND(I207&gt;=5,J207&lt;=2),"New Customers",AND(I207&gt;=3,J207&gt;=3,K207&gt;=3),"Promising",AND(I207&lt;=2,J207&gt;=3,K207&gt;=3),"Need Attention",AND(I207&gt;=3,J207&lt;=2,K207&gt;=2),"About to Sleep",AND(I207&lt;=2,J207&gt;=2,K207&gt;=2),"At Risk",AND(I207&lt;=1,K207&gt;=4),"Cant Lose Them",AND(I207&lt;=2,J207&lt;=2),"Hibernating",TRUE,"Lost")</f>
        <v>Loyal Customers</v>
      </c>
    </row>
    <row r="208" spans="2:13" x14ac:dyDescent="0.25">
      <c r="B208" s="2">
        <v>10204</v>
      </c>
      <c r="C208" s="3">
        <v>45216</v>
      </c>
      <c r="D208" s="59">
        <v>10</v>
      </c>
      <c r="E208" s="59">
        <v>111048.07</v>
      </c>
      <c r="F208" s="6">
        <f t="shared" si="12"/>
        <v>75</v>
      </c>
      <c r="G208">
        <f t="shared" si="13"/>
        <v>10</v>
      </c>
      <c r="H208">
        <f t="shared" si="14"/>
        <v>111048.07</v>
      </c>
      <c r="I208" cm="1">
        <f t="array" ref="I208">_xlfn.IFS($F208&lt;=30,5,$F208&lt;=60,4,$F208&lt;=120,3,$F208&lt;=180,2,TRUE,1)</f>
        <v>3</v>
      </c>
      <c r="J208" cm="1">
        <f t="array" ref="J208">_xlfn.IFS($G208&gt;=20,5,$G208&gt;=15,4,$G208&gt;=10,3,$G208&gt;=5,2,TRUE,1)</f>
        <v>3</v>
      </c>
      <c r="K208" cm="1">
        <f t="array" ref="K208">_xlfn.IFS($H208&gt;=200000,5,$H208&gt;=100000,4,$H208&gt;=50000,3,$H208&gt;=20000,2,TRUE,1)</f>
        <v>4</v>
      </c>
      <c r="L208" t="str">
        <f t="shared" si="15"/>
        <v>334</v>
      </c>
      <c r="M208" t="str" cm="1">
        <f t="array" ref="M208">_xlfn.IFS(AND(I208&gt;=4,K208&gt;=4,J208&gt;=4),"Champions",AND(I208&gt;=3,K208&gt;=4,J208&gt;=3),"Loyal Customers",AND(I208&gt;=4,J208&gt;=3,K208&gt;=3),"Potential Loyalists",AND(I208&gt;=5,J208&lt;=2),"New Customers",AND(I208&gt;=3,J208&gt;=3,K208&gt;=3),"Promising",AND(I208&lt;=2,J208&gt;=3,K208&gt;=3),"Need Attention",AND(I208&gt;=3,J208&lt;=2,K208&gt;=2),"About to Sleep",AND(I208&lt;=2,J208&gt;=2,K208&gt;=2),"At Risk",AND(I208&lt;=1,K208&gt;=4),"Cant Lose Them",AND(I208&lt;=2,J208&lt;=2),"Hibernating",TRUE,"Lost")</f>
        <v>Loyal Customers</v>
      </c>
    </row>
    <row r="209" spans="2:13" x14ac:dyDescent="0.25">
      <c r="B209" s="2">
        <v>10205</v>
      </c>
      <c r="C209" s="3">
        <v>45286</v>
      </c>
      <c r="D209" s="59">
        <v>12</v>
      </c>
      <c r="E209" s="59">
        <v>151616.47</v>
      </c>
      <c r="F209" s="6">
        <f t="shared" si="12"/>
        <v>5</v>
      </c>
      <c r="G209">
        <f t="shared" si="13"/>
        <v>12</v>
      </c>
      <c r="H209">
        <f t="shared" si="14"/>
        <v>151616.47</v>
      </c>
      <c r="I209" cm="1">
        <f t="array" ref="I209">_xlfn.IFS($F209&lt;=30,5,$F209&lt;=60,4,$F209&lt;=120,3,$F209&lt;=180,2,TRUE,1)</f>
        <v>5</v>
      </c>
      <c r="J209" cm="1">
        <f t="array" ref="J209">_xlfn.IFS($G209&gt;=20,5,$G209&gt;=15,4,$G209&gt;=10,3,$G209&gt;=5,2,TRUE,1)</f>
        <v>3</v>
      </c>
      <c r="K209" cm="1">
        <f t="array" ref="K209">_xlfn.IFS($H209&gt;=200000,5,$H209&gt;=100000,4,$H209&gt;=50000,3,$H209&gt;=20000,2,TRUE,1)</f>
        <v>4</v>
      </c>
      <c r="L209" t="str">
        <f t="shared" si="15"/>
        <v>534</v>
      </c>
      <c r="M209" t="str" cm="1">
        <f t="array" ref="M209">_xlfn.IFS(AND(I209&gt;=4,K209&gt;=4,J209&gt;=4),"Champions",AND(I209&gt;=3,K209&gt;=4,J209&gt;=3),"Loyal Customers",AND(I209&gt;=4,J209&gt;=3,K209&gt;=3),"Potential Loyalists",AND(I209&gt;=5,J209&lt;=2),"New Customers",AND(I209&gt;=3,J209&gt;=3,K209&gt;=3),"Promising",AND(I209&lt;=2,J209&gt;=3,K209&gt;=3),"Need Attention",AND(I209&gt;=3,J209&lt;=2,K209&gt;=2),"About to Sleep",AND(I209&lt;=2,J209&gt;=2,K209&gt;=2),"At Risk",AND(I209&lt;=1,K209&gt;=4),"Cant Lose Them",AND(I209&lt;=2,J209&lt;=2),"Hibernating",TRUE,"Lost")</f>
        <v>Loyal Customers</v>
      </c>
    </row>
    <row r="210" spans="2:13" x14ac:dyDescent="0.25">
      <c r="B210" s="2">
        <v>10206</v>
      </c>
      <c r="C210" s="3">
        <v>45266</v>
      </c>
      <c r="D210" s="59">
        <v>13</v>
      </c>
      <c r="E210" s="59">
        <v>115768.06</v>
      </c>
      <c r="F210" s="6">
        <f t="shared" si="12"/>
        <v>25</v>
      </c>
      <c r="G210">
        <f t="shared" si="13"/>
        <v>13</v>
      </c>
      <c r="H210">
        <f t="shared" si="14"/>
        <v>115768.06</v>
      </c>
      <c r="I210" cm="1">
        <f t="array" ref="I210">_xlfn.IFS($F210&lt;=30,5,$F210&lt;=60,4,$F210&lt;=120,3,$F210&lt;=180,2,TRUE,1)</f>
        <v>5</v>
      </c>
      <c r="J210" cm="1">
        <f t="array" ref="J210">_xlfn.IFS($G210&gt;=20,5,$G210&gt;=15,4,$G210&gt;=10,3,$G210&gt;=5,2,TRUE,1)</f>
        <v>3</v>
      </c>
      <c r="K210" cm="1">
        <f t="array" ref="K210">_xlfn.IFS($H210&gt;=200000,5,$H210&gt;=100000,4,$H210&gt;=50000,3,$H210&gt;=20000,2,TRUE,1)</f>
        <v>4</v>
      </c>
      <c r="L210" t="str">
        <f t="shared" si="15"/>
        <v>534</v>
      </c>
      <c r="M210" t="str" cm="1">
        <f t="array" ref="M210">_xlfn.IFS(AND(I210&gt;=4,K210&gt;=4,J210&gt;=4),"Champions",AND(I210&gt;=3,K210&gt;=4,J210&gt;=3),"Loyal Customers",AND(I210&gt;=4,J210&gt;=3,K210&gt;=3),"Potential Loyalists",AND(I210&gt;=5,J210&lt;=2),"New Customers",AND(I210&gt;=3,J210&gt;=3,K210&gt;=3),"Promising",AND(I210&lt;=2,J210&gt;=3,K210&gt;=3),"Need Attention",AND(I210&gt;=3,J210&lt;=2,K210&gt;=2),"About to Sleep",AND(I210&lt;=2,J210&gt;=2,K210&gt;=2),"At Risk",AND(I210&lt;=1,K210&gt;=4),"Cant Lose Them",AND(I210&lt;=2,J210&lt;=2),"Hibernating",TRUE,"Lost")</f>
        <v>Loyal Customers</v>
      </c>
    </row>
    <row r="211" spans="2:13" x14ac:dyDescent="0.25">
      <c r="B211" s="2">
        <v>10207</v>
      </c>
      <c r="C211" s="3">
        <v>45285</v>
      </c>
      <c r="D211" s="59">
        <v>11</v>
      </c>
      <c r="E211" s="59">
        <v>197866.57</v>
      </c>
      <c r="F211" s="6">
        <f t="shared" si="12"/>
        <v>6</v>
      </c>
      <c r="G211">
        <f t="shared" si="13"/>
        <v>11</v>
      </c>
      <c r="H211">
        <f t="shared" si="14"/>
        <v>197866.57</v>
      </c>
      <c r="I211" cm="1">
        <f t="array" ref="I211">_xlfn.IFS($F211&lt;=30,5,$F211&lt;=60,4,$F211&lt;=120,3,$F211&lt;=180,2,TRUE,1)</f>
        <v>5</v>
      </c>
      <c r="J211" cm="1">
        <f t="array" ref="J211">_xlfn.IFS($G211&gt;=20,5,$G211&gt;=15,4,$G211&gt;=10,3,$G211&gt;=5,2,TRUE,1)</f>
        <v>3</v>
      </c>
      <c r="K211" cm="1">
        <f t="array" ref="K211">_xlfn.IFS($H211&gt;=200000,5,$H211&gt;=100000,4,$H211&gt;=50000,3,$H211&gt;=20000,2,TRUE,1)</f>
        <v>4</v>
      </c>
      <c r="L211" t="str">
        <f t="shared" si="15"/>
        <v>534</v>
      </c>
      <c r="M211" t="str" cm="1">
        <f t="array" ref="M211">_xlfn.IFS(AND(I211&gt;=4,K211&gt;=4,J211&gt;=4),"Champions",AND(I211&gt;=3,K211&gt;=4,J211&gt;=3),"Loyal Customers",AND(I211&gt;=4,J211&gt;=3,K211&gt;=3),"Potential Loyalists",AND(I211&gt;=5,J211&lt;=2),"New Customers",AND(I211&gt;=3,J211&gt;=3,K211&gt;=3),"Promising",AND(I211&lt;=2,J211&gt;=3,K211&gt;=3),"Need Attention",AND(I211&gt;=3,J211&lt;=2,K211&gt;=2),"About to Sleep",AND(I211&lt;=2,J211&gt;=2,K211&gt;=2),"At Risk",AND(I211&lt;=1,K211&gt;=4),"Cant Lose Them",AND(I211&lt;=2,J211&lt;=2),"Hibernating",TRUE,"Lost")</f>
        <v>Loyal Customers</v>
      </c>
    </row>
    <row r="212" spans="2:13" x14ac:dyDescent="0.25">
      <c r="B212" s="2">
        <v>10208</v>
      </c>
      <c r="C212" s="3">
        <v>45287</v>
      </c>
      <c r="D212" s="59">
        <v>14</v>
      </c>
      <c r="E212" s="59">
        <v>144584.76999999999</v>
      </c>
      <c r="F212" s="6">
        <f t="shared" si="12"/>
        <v>4</v>
      </c>
      <c r="G212">
        <f t="shared" si="13"/>
        <v>14</v>
      </c>
      <c r="H212">
        <f t="shared" si="14"/>
        <v>144584.76999999999</v>
      </c>
      <c r="I212" cm="1">
        <f t="array" ref="I212">_xlfn.IFS($F212&lt;=30,5,$F212&lt;=60,4,$F212&lt;=120,3,$F212&lt;=180,2,TRUE,1)</f>
        <v>5</v>
      </c>
      <c r="J212" cm="1">
        <f t="array" ref="J212">_xlfn.IFS($G212&gt;=20,5,$G212&gt;=15,4,$G212&gt;=10,3,$G212&gt;=5,2,TRUE,1)</f>
        <v>3</v>
      </c>
      <c r="K212" cm="1">
        <f t="array" ref="K212">_xlfn.IFS($H212&gt;=200000,5,$H212&gt;=100000,4,$H212&gt;=50000,3,$H212&gt;=20000,2,TRUE,1)</f>
        <v>4</v>
      </c>
      <c r="L212" t="str">
        <f t="shared" si="15"/>
        <v>534</v>
      </c>
      <c r="M212" t="str" cm="1">
        <f t="array" ref="M212">_xlfn.IFS(AND(I212&gt;=4,K212&gt;=4,J212&gt;=4),"Champions",AND(I212&gt;=3,K212&gt;=4,J212&gt;=3),"Loyal Customers",AND(I212&gt;=4,J212&gt;=3,K212&gt;=3),"Potential Loyalists",AND(I212&gt;=5,J212&lt;=2),"New Customers",AND(I212&gt;=3,J212&gt;=3,K212&gt;=3),"Promising",AND(I212&lt;=2,J212&gt;=3,K212&gt;=3),"Need Attention",AND(I212&gt;=3,J212&lt;=2,K212&gt;=2),"About to Sleep",AND(I212&lt;=2,J212&gt;=2,K212&gt;=2),"At Risk",AND(I212&lt;=1,K212&gt;=4),"Cant Lose Them",AND(I212&lt;=2,J212&lt;=2),"Hibernating",TRUE,"Lost")</f>
        <v>Loyal Customers</v>
      </c>
    </row>
    <row r="213" spans="2:13" x14ac:dyDescent="0.25">
      <c r="B213" s="2">
        <v>10209</v>
      </c>
      <c r="C213" s="3">
        <v>45284</v>
      </c>
      <c r="D213" s="59">
        <v>15</v>
      </c>
      <c r="E213" s="59">
        <v>219678.11</v>
      </c>
      <c r="F213" s="6">
        <f t="shared" si="12"/>
        <v>7</v>
      </c>
      <c r="G213">
        <f t="shared" si="13"/>
        <v>15</v>
      </c>
      <c r="H213">
        <f t="shared" si="14"/>
        <v>219678.11</v>
      </c>
      <c r="I213" cm="1">
        <f t="array" ref="I213">_xlfn.IFS($F213&lt;=30,5,$F213&lt;=60,4,$F213&lt;=120,3,$F213&lt;=180,2,TRUE,1)</f>
        <v>5</v>
      </c>
      <c r="J213" cm="1">
        <f t="array" ref="J213">_xlfn.IFS($G213&gt;=20,5,$G213&gt;=15,4,$G213&gt;=10,3,$G213&gt;=5,2,TRUE,1)</f>
        <v>4</v>
      </c>
      <c r="K213" cm="1">
        <f t="array" ref="K213">_xlfn.IFS($H213&gt;=200000,5,$H213&gt;=100000,4,$H213&gt;=50000,3,$H213&gt;=20000,2,TRUE,1)</f>
        <v>5</v>
      </c>
      <c r="L213" t="str">
        <f t="shared" si="15"/>
        <v>545</v>
      </c>
      <c r="M213" t="str" cm="1">
        <f t="array" ref="M213">_xlfn.IFS(AND(I213&gt;=4,K213&gt;=4,J213&gt;=4),"Champions",AND(I213&gt;=3,K213&gt;=4,J213&gt;=3),"Loyal Customers",AND(I213&gt;=4,J213&gt;=3,K213&gt;=3),"Potential Loyalists",AND(I213&gt;=5,J213&lt;=2),"New Customers",AND(I213&gt;=3,J213&gt;=3,K213&gt;=3),"Promising",AND(I213&lt;=2,J213&gt;=3,K213&gt;=3),"Need Attention",AND(I213&gt;=3,J213&lt;=2,K213&gt;=2),"About to Sleep",AND(I213&lt;=2,J213&gt;=2,K213&gt;=2),"At Risk",AND(I213&lt;=1,K213&gt;=4),"Cant Lose Them",AND(I213&lt;=2,J213&lt;=2),"Hibernating",TRUE,"Lost")</f>
        <v>Champions</v>
      </c>
    </row>
    <row r="214" spans="2:13" x14ac:dyDescent="0.25">
      <c r="B214" s="2">
        <v>10210</v>
      </c>
      <c r="C214" s="3">
        <v>45283</v>
      </c>
      <c r="D214" s="59">
        <v>22</v>
      </c>
      <c r="E214" s="59">
        <v>250939.56</v>
      </c>
      <c r="F214" s="6">
        <f t="shared" si="12"/>
        <v>8</v>
      </c>
      <c r="G214">
        <f t="shared" si="13"/>
        <v>22</v>
      </c>
      <c r="H214">
        <f t="shared" si="14"/>
        <v>250939.56</v>
      </c>
      <c r="I214" cm="1">
        <f t="array" ref="I214">_xlfn.IFS($F214&lt;=30,5,$F214&lt;=60,4,$F214&lt;=120,3,$F214&lt;=180,2,TRUE,1)</f>
        <v>5</v>
      </c>
      <c r="J214" cm="1">
        <f t="array" ref="J214">_xlfn.IFS($G214&gt;=20,5,$G214&gt;=15,4,$G214&gt;=10,3,$G214&gt;=5,2,TRUE,1)</f>
        <v>5</v>
      </c>
      <c r="K214" cm="1">
        <f t="array" ref="K214">_xlfn.IFS($H214&gt;=200000,5,$H214&gt;=100000,4,$H214&gt;=50000,3,$H214&gt;=20000,2,TRUE,1)</f>
        <v>5</v>
      </c>
      <c r="L214" t="str">
        <f t="shared" si="15"/>
        <v>555</v>
      </c>
      <c r="M214" t="str" cm="1">
        <f t="array" ref="M214">_xlfn.IFS(AND(I214&gt;=4,K214&gt;=4,J214&gt;=4),"Champions",AND(I214&gt;=3,K214&gt;=4,J214&gt;=3),"Loyal Customers",AND(I214&gt;=4,J214&gt;=3,K214&gt;=3),"Potential Loyalists",AND(I214&gt;=5,J214&lt;=2),"New Customers",AND(I214&gt;=3,J214&gt;=3,K214&gt;=3),"Promising",AND(I214&lt;=2,J214&gt;=3,K214&gt;=3),"Need Attention",AND(I214&gt;=3,J214&lt;=2,K214&gt;=2),"About to Sleep",AND(I214&lt;=2,J214&gt;=2,K214&gt;=2),"At Risk",AND(I214&lt;=1,K214&gt;=4),"Cant Lose Them",AND(I214&lt;=2,J214&lt;=2),"Hibernating",TRUE,"Lost")</f>
        <v>Champions</v>
      </c>
    </row>
    <row r="215" spans="2:13" x14ac:dyDescent="0.25">
      <c r="B215" s="2">
        <v>10211</v>
      </c>
      <c r="C215" s="3">
        <v>45270</v>
      </c>
      <c r="D215" s="59">
        <v>8</v>
      </c>
      <c r="E215" s="59">
        <v>90097.8</v>
      </c>
      <c r="F215" s="6">
        <f t="shared" si="12"/>
        <v>21</v>
      </c>
      <c r="G215">
        <f t="shared" si="13"/>
        <v>8</v>
      </c>
      <c r="H215">
        <f t="shared" si="14"/>
        <v>90097.8</v>
      </c>
      <c r="I215" cm="1">
        <f t="array" ref="I215">_xlfn.IFS($F215&lt;=30,5,$F215&lt;=60,4,$F215&lt;=120,3,$F215&lt;=180,2,TRUE,1)</f>
        <v>5</v>
      </c>
      <c r="J215" cm="1">
        <f t="array" ref="J215">_xlfn.IFS($G215&gt;=20,5,$G215&gt;=15,4,$G215&gt;=10,3,$G215&gt;=5,2,TRUE,1)</f>
        <v>2</v>
      </c>
      <c r="K215" cm="1">
        <f t="array" ref="K215">_xlfn.IFS($H215&gt;=200000,5,$H215&gt;=100000,4,$H215&gt;=50000,3,$H215&gt;=20000,2,TRUE,1)</f>
        <v>3</v>
      </c>
      <c r="L215" t="str">
        <f t="shared" si="15"/>
        <v>523</v>
      </c>
      <c r="M215" t="str" cm="1">
        <f t="array" ref="M215">_xlfn.IFS(AND(I215&gt;=4,K215&gt;=4,J215&gt;=4),"Champions",AND(I215&gt;=3,K215&gt;=4,J215&gt;=3),"Loyal Customers",AND(I215&gt;=4,J215&gt;=3,K215&gt;=3),"Potential Loyalists",AND(I215&gt;=5,J215&lt;=2),"New Customers",AND(I215&gt;=3,J215&gt;=3,K215&gt;=3),"Promising",AND(I215&lt;=2,J215&gt;=3,K215&gt;=3),"Need Attention",AND(I215&gt;=3,J215&lt;=2,K215&gt;=2),"About to Sleep",AND(I215&lt;=2,J215&gt;=2,K215&gt;=2),"At Risk",AND(I215&lt;=1,K215&gt;=4),"Cant Lose Them",AND(I215&lt;=2,J215&lt;=2),"Hibernating",TRUE,"Lost")</f>
        <v>New Customers</v>
      </c>
    </row>
    <row r="216" spans="2:13" x14ac:dyDescent="0.25">
      <c r="B216" s="2">
        <v>10212</v>
      </c>
      <c r="C216" s="3">
        <v>45242</v>
      </c>
      <c r="D216" s="59">
        <v>14</v>
      </c>
      <c r="E216" s="59">
        <v>190260.86</v>
      </c>
      <c r="F216" s="6">
        <f t="shared" si="12"/>
        <v>49</v>
      </c>
      <c r="G216">
        <f t="shared" si="13"/>
        <v>14</v>
      </c>
      <c r="H216">
        <f t="shared" si="14"/>
        <v>190260.86</v>
      </c>
      <c r="I216" cm="1">
        <f t="array" ref="I216">_xlfn.IFS($F216&lt;=30,5,$F216&lt;=60,4,$F216&lt;=120,3,$F216&lt;=180,2,TRUE,1)</f>
        <v>4</v>
      </c>
      <c r="J216" cm="1">
        <f t="array" ref="J216">_xlfn.IFS($G216&gt;=20,5,$G216&gt;=15,4,$G216&gt;=10,3,$G216&gt;=5,2,TRUE,1)</f>
        <v>3</v>
      </c>
      <c r="K216" cm="1">
        <f t="array" ref="K216">_xlfn.IFS($H216&gt;=200000,5,$H216&gt;=100000,4,$H216&gt;=50000,3,$H216&gt;=20000,2,TRUE,1)</f>
        <v>4</v>
      </c>
      <c r="L216" t="str">
        <f t="shared" si="15"/>
        <v>434</v>
      </c>
      <c r="M216" t="str" cm="1">
        <f t="array" ref="M216">_xlfn.IFS(AND(I216&gt;=4,K216&gt;=4,J216&gt;=4),"Champions",AND(I216&gt;=3,K216&gt;=4,J216&gt;=3),"Loyal Customers",AND(I216&gt;=4,J216&gt;=3,K216&gt;=3),"Potential Loyalists",AND(I216&gt;=5,J216&lt;=2),"New Customers",AND(I216&gt;=3,J216&gt;=3,K216&gt;=3),"Promising",AND(I216&lt;=2,J216&gt;=3,K216&gt;=3),"Need Attention",AND(I216&gt;=3,J216&lt;=2,K216&gt;=2),"About to Sleep",AND(I216&lt;=2,J216&gt;=2,K216&gt;=2),"At Risk",AND(I216&lt;=1,K216&gt;=4),"Cant Lose Them",AND(I216&lt;=2,J216&lt;=2),"Hibernating",TRUE,"Lost")</f>
        <v>Loyal Customers</v>
      </c>
    </row>
    <row r="217" spans="2:13" x14ac:dyDescent="0.25">
      <c r="B217" s="2">
        <v>10213</v>
      </c>
      <c r="C217" s="3">
        <v>45289</v>
      </c>
      <c r="D217" s="59">
        <v>19</v>
      </c>
      <c r="E217" s="59">
        <v>137390.5</v>
      </c>
      <c r="F217" s="6">
        <f t="shared" si="12"/>
        <v>2</v>
      </c>
      <c r="G217">
        <f t="shared" si="13"/>
        <v>19</v>
      </c>
      <c r="H217">
        <f t="shared" si="14"/>
        <v>137390.5</v>
      </c>
      <c r="I217" cm="1">
        <f t="array" ref="I217">_xlfn.IFS($F217&lt;=30,5,$F217&lt;=60,4,$F217&lt;=120,3,$F217&lt;=180,2,TRUE,1)</f>
        <v>5</v>
      </c>
      <c r="J217" cm="1">
        <f t="array" ref="J217">_xlfn.IFS($G217&gt;=20,5,$G217&gt;=15,4,$G217&gt;=10,3,$G217&gt;=5,2,TRUE,1)</f>
        <v>4</v>
      </c>
      <c r="K217" cm="1">
        <f t="array" ref="K217">_xlfn.IFS($H217&gt;=200000,5,$H217&gt;=100000,4,$H217&gt;=50000,3,$H217&gt;=20000,2,TRUE,1)</f>
        <v>4</v>
      </c>
      <c r="L217" t="str">
        <f t="shared" si="15"/>
        <v>544</v>
      </c>
      <c r="M217" t="str" cm="1">
        <f t="array" ref="M217">_xlfn.IFS(AND(I217&gt;=4,K217&gt;=4,J217&gt;=4),"Champions",AND(I217&gt;=3,K217&gt;=4,J217&gt;=3),"Loyal Customers",AND(I217&gt;=4,J217&gt;=3,K217&gt;=3),"Potential Loyalists",AND(I217&gt;=5,J217&lt;=2),"New Customers",AND(I217&gt;=3,J217&gt;=3,K217&gt;=3),"Promising",AND(I217&lt;=2,J217&gt;=3,K217&gt;=3),"Need Attention",AND(I217&gt;=3,J217&lt;=2,K217&gt;=2),"About to Sleep",AND(I217&lt;=2,J217&gt;=2,K217&gt;=2),"At Risk",AND(I217&lt;=1,K217&gt;=4),"Cant Lose Them",AND(I217&lt;=2,J217&lt;=2),"Hibernating",TRUE,"Lost")</f>
        <v>Champions</v>
      </c>
    </row>
    <row r="218" spans="2:13" x14ac:dyDescent="0.25">
      <c r="B218" s="2">
        <v>10214</v>
      </c>
      <c r="C218" s="3">
        <v>45259</v>
      </c>
      <c r="D218" s="59">
        <v>15</v>
      </c>
      <c r="E218" s="59">
        <v>117811.86</v>
      </c>
      <c r="F218" s="6">
        <f t="shared" si="12"/>
        <v>32</v>
      </c>
      <c r="G218">
        <f t="shared" si="13"/>
        <v>15</v>
      </c>
      <c r="H218">
        <f t="shared" si="14"/>
        <v>117811.86</v>
      </c>
      <c r="I218" cm="1">
        <f t="array" ref="I218">_xlfn.IFS($F218&lt;=30,5,$F218&lt;=60,4,$F218&lt;=120,3,$F218&lt;=180,2,TRUE,1)</f>
        <v>4</v>
      </c>
      <c r="J218" cm="1">
        <f t="array" ref="J218">_xlfn.IFS($G218&gt;=20,5,$G218&gt;=15,4,$G218&gt;=10,3,$G218&gt;=5,2,TRUE,1)</f>
        <v>4</v>
      </c>
      <c r="K218" cm="1">
        <f t="array" ref="K218">_xlfn.IFS($H218&gt;=200000,5,$H218&gt;=100000,4,$H218&gt;=50000,3,$H218&gt;=20000,2,TRUE,1)</f>
        <v>4</v>
      </c>
      <c r="L218" t="str">
        <f t="shared" si="15"/>
        <v>444</v>
      </c>
      <c r="M218" t="str" cm="1">
        <f t="array" ref="M218">_xlfn.IFS(AND(I218&gt;=4,K218&gt;=4,J218&gt;=4),"Champions",AND(I218&gt;=3,K218&gt;=4,J218&gt;=3),"Loyal Customers",AND(I218&gt;=4,J218&gt;=3,K218&gt;=3),"Potential Loyalists",AND(I218&gt;=5,J218&lt;=2),"New Customers",AND(I218&gt;=3,J218&gt;=3,K218&gt;=3),"Promising",AND(I218&lt;=2,J218&gt;=3,K218&gt;=3),"Need Attention",AND(I218&gt;=3,J218&lt;=2,K218&gt;=2),"About to Sleep",AND(I218&lt;=2,J218&gt;=2,K218&gt;=2),"At Risk",AND(I218&lt;=1,K218&gt;=4),"Cant Lose Them",AND(I218&lt;=2,J218&lt;=2),"Hibernating",TRUE,"Lost")</f>
        <v>Champions</v>
      </c>
    </row>
    <row r="219" spans="2:13" x14ac:dyDescent="0.25">
      <c r="B219" s="2">
        <v>10215</v>
      </c>
      <c r="C219" s="3">
        <v>45282</v>
      </c>
      <c r="D219" s="59">
        <v>10</v>
      </c>
      <c r="E219" s="59">
        <v>108709.18</v>
      </c>
      <c r="F219" s="6">
        <f t="shared" si="12"/>
        <v>9</v>
      </c>
      <c r="G219">
        <f t="shared" si="13"/>
        <v>10</v>
      </c>
      <c r="H219">
        <f t="shared" si="14"/>
        <v>108709.18</v>
      </c>
      <c r="I219" cm="1">
        <f t="array" ref="I219">_xlfn.IFS($F219&lt;=30,5,$F219&lt;=60,4,$F219&lt;=120,3,$F219&lt;=180,2,TRUE,1)</f>
        <v>5</v>
      </c>
      <c r="J219" cm="1">
        <f t="array" ref="J219">_xlfn.IFS($G219&gt;=20,5,$G219&gt;=15,4,$G219&gt;=10,3,$G219&gt;=5,2,TRUE,1)</f>
        <v>3</v>
      </c>
      <c r="K219" cm="1">
        <f t="array" ref="K219">_xlfn.IFS($H219&gt;=200000,5,$H219&gt;=100000,4,$H219&gt;=50000,3,$H219&gt;=20000,2,TRUE,1)</f>
        <v>4</v>
      </c>
      <c r="L219" t="str">
        <f t="shared" si="15"/>
        <v>534</v>
      </c>
      <c r="M219" t="str" cm="1">
        <f t="array" ref="M219">_xlfn.IFS(AND(I219&gt;=4,K219&gt;=4,J219&gt;=4),"Champions",AND(I219&gt;=3,K219&gt;=4,J219&gt;=3),"Loyal Customers",AND(I219&gt;=4,J219&gt;=3,K219&gt;=3),"Potential Loyalists",AND(I219&gt;=5,J219&lt;=2),"New Customers",AND(I219&gt;=3,J219&gt;=3,K219&gt;=3),"Promising",AND(I219&lt;=2,J219&gt;=3,K219&gt;=3),"Need Attention",AND(I219&gt;=3,J219&lt;=2,K219&gt;=2),"About to Sleep",AND(I219&lt;=2,J219&gt;=2,K219&gt;=2),"At Risk",AND(I219&lt;=1,K219&gt;=4),"Cant Lose Them",AND(I219&lt;=2,J219&lt;=2),"Hibernating",TRUE,"Lost")</f>
        <v>Loyal Customers</v>
      </c>
    </row>
    <row r="220" spans="2:13" x14ac:dyDescent="0.25">
      <c r="B220" s="2">
        <v>10216</v>
      </c>
      <c r="C220" s="3">
        <v>45197</v>
      </c>
      <c r="D220" s="59">
        <v>16</v>
      </c>
      <c r="E220" s="59">
        <v>230977.37</v>
      </c>
      <c r="F220" s="6">
        <f t="shared" si="12"/>
        <v>94</v>
      </c>
      <c r="G220">
        <f t="shared" si="13"/>
        <v>16</v>
      </c>
      <c r="H220">
        <f t="shared" si="14"/>
        <v>230977.37</v>
      </c>
      <c r="I220" cm="1">
        <f t="array" ref="I220">_xlfn.IFS($F220&lt;=30,5,$F220&lt;=60,4,$F220&lt;=120,3,$F220&lt;=180,2,TRUE,1)</f>
        <v>3</v>
      </c>
      <c r="J220" cm="1">
        <f t="array" ref="J220">_xlfn.IFS($G220&gt;=20,5,$G220&gt;=15,4,$G220&gt;=10,3,$G220&gt;=5,2,TRUE,1)</f>
        <v>4</v>
      </c>
      <c r="K220" cm="1">
        <f t="array" ref="K220">_xlfn.IFS($H220&gt;=200000,5,$H220&gt;=100000,4,$H220&gt;=50000,3,$H220&gt;=20000,2,TRUE,1)</f>
        <v>5</v>
      </c>
      <c r="L220" t="str">
        <f t="shared" si="15"/>
        <v>345</v>
      </c>
      <c r="M220" t="str" cm="1">
        <f t="array" ref="M220">_xlfn.IFS(AND(I220&gt;=4,K220&gt;=4,J220&gt;=4),"Champions",AND(I220&gt;=3,K220&gt;=4,J220&gt;=3),"Loyal Customers",AND(I220&gt;=4,J220&gt;=3,K220&gt;=3),"Potential Loyalists",AND(I220&gt;=5,J220&lt;=2),"New Customers",AND(I220&gt;=3,J220&gt;=3,K220&gt;=3),"Promising",AND(I220&lt;=2,J220&gt;=3,K220&gt;=3),"Need Attention",AND(I220&gt;=3,J220&lt;=2,K220&gt;=2),"About to Sleep",AND(I220&lt;=2,J220&gt;=2,K220&gt;=2),"At Risk",AND(I220&lt;=1,K220&gt;=4),"Cant Lose Them",AND(I220&lt;=2,J220&lt;=2),"Hibernating",TRUE,"Lost")</f>
        <v>Loyal Customers</v>
      </c>
    </row>
    <row r="221" spans="2:13" x14ac:dyDescent="0.25">
      <c r="B221" s="2">
        <v>10217</v>
      </c>
      <c r="C221" s="3">
        <v>45229</v>
      </c>
      <c r="D221" s="59">
        <v>11</v>
      </c>
      <c r="E221" s="59">
        <v>108733.82</v>
      </c>
      <c r="F221" s="6">
        <f t="shared" si="12"/>
        <v>62</v>
      </c>
      <c r="G221">
        <f t="shared" si="13"/>
        <v>11</v>
      </c>
      <c r="H221">
        <f t="shared" si="14"/>
        <v>108733.82</v>
      </c>
      <c r="I221" cm="1">
        <f t="array" ref="I221">_xlfn.IFS($F221&lt;=30,5,$F221&lt;=60,4,$F221&lt;=120,3,$F221&lt;=180,2,TRUE,1)</f>
        <v>3</v>
      </c>
      <c r="J221" cm="1">
        <f t="array" ref="J221">_xlfn.IFS($G221&gt;=20,5,$G221&gt;=15,4,$G221&gt;=10,3,$G221&gt;=5,2,TRUE,1)</f>
        <v>3</v>
      </c>
      <c r="K221" cm="1">
        <f t="array" ref="K221">_xlfn.IFS($H221&gt;=200000,5,$H221&gt;=100000,4,$H221&gt;=50000,3,$H221&gt;=20000,2,TRUE,1)</f>
        <v>4</v>
      </c>
      <c r="L221" t="str">
        <f t="shared" si="15"/>
        <v>334</v>
      </c>
      <c r="M221" t="str" cm="1">
        <f t="array" ref="M221">_xlfn.IFS(AND(I221&gt;=4,K221&gt;=4,J221&gt;=4),"Champions",AND(I221&gt;=3,K221&gt;=4,J221&gt;=3),"Loyal Customers",AND(I221&gt;=4,J221&gt;=3,K221&gt;=3),"Potential Loyalists",AND(I221&gt;=5,J221&lt;=2),"New Customers",AND(I221&gt;=3,J221&gt;=3,K221&gt;=3),"Promising",AND(I221&lt;=2,J221&gt;=3,K221&gt;=3),"Need Attention",AND(I221&gt;=3,J221&lt;=2,K221&gt;=2),"About to Sleep",AND(I221&lt;=2,J221&gt;=2,K221&gt;=2),"At Risk",AND(I221&lt;=1,K221&gt;=4),"Cant Lose Them",AND(I221&lt;=2,J221&lt;=2),"Hibernating",TRUE,"Lost")</f>
        <v>Loyal Customers</v>
      </c>
    </row>
    <row r="222" spans="2:13" x14ac:dyDescent="0.25">
      <c r="B222" s="2">
        <v>10218</v>
      </c>
      <c r="C222" s="3">
        <v>45283</v>
      </c>
      <c r="D222" s="59">
        <v>15</v>
      </c>
      <c r="E222" s="59">
        <v>101410</v>
      </c>
      <c r="F222" s="6">
        <f t="shared" si="12"/>
        <v>8</v>
      </c>
      <c r="G222">
        <f t="shared" si="13"/>
        <v>15</v>
      </c>
      <c r="H222">
        <f t="shared" si="14"/>
        <v>101410</v>
      </c>
      <c r="I222" cm="1">
        <f t="array" ref="I222">_xlfn.IFS($F222&lt;=30,5,$F222&lt;=60,4,$F222&lt;=120,3,$F222&lt;=180,2,TRUE,1)</f>
        <v>5</v>
      </c>
      <c r="J222" cm="1">
        <f t="array" ref="J222">_xlfn.IFS($G222&gt;=20,5,$G222&gt;=15,4,$G222&gt;=10,3,$G222&gt;=5,2,TRUE,1)</f>
        <v>4</v>
      </c>
      <c r="K222" cm="1">
        <f t="array" ref="K222">_xlfn.IFS($H222&gt;=200000,5,$H222&gt;=100000,4,$H222&gt;=50000,3,$H222&gt;=20000,2,TRUE,1)</f>
        <v>4</v>
      </c>
      <c r="L222" t="str">
        <f t="shared" si="15"/>
        <v>544</v>
      </c>
      <c r="M222" t="str" cm="1">
        <f t="array" ref="M222">_xlfn.IFS(AND(I222&gt;=4,K222&gt;=4,J222&gt;=4),"Champions",AND(I222&gt;=3,K222&gt;=4,J222&gt;=3),"Loyal Customers",AND(I222&gt;=4,J222&gt;=3,K222&gt;=3),"Potential Loyalists",AND(I222&gt;=5,J222&lt;=2),"New Customers",AND(I222&gt;=3,J222&gt;=3,K222&gt;=3),"Promising",AND(I222&lt;=2,J222&gt;=3,K222&gt;=3),"Need Attention",AND(I222&gt;=3,J222&lt;=2,K222&gt;=2),"About to Sleep",AND(I222&lt;=2,J222&gt;=2,K222&gt;=2),"At Risk",AND(I222&lt;=1,K222&gt;=4),"Cant Lose Them",AND(I222&lt;=2,J222&lt;=2),"Hibernating",TRUE,"Lost")</f>
        <v>Champions</v>
      </c>
    </row>
    <row r="223" spans="2:13" x14ac:dyDescent="0.25">
      <c r="B223" s="2">
        <v>10219</v>
      </c>
      <c r="C223" s="3">
        <v>45278</v>
      </c>
      <c r="D223" s="59">
        <v>15</v>
      </c>
      <c r="E223" s="59">
        <v>164780.88</v>
      </c>
      <c r="F223" s="6">
        <f t="shared" si="12"/>
        <v>13</v>
      </c>
      <c r="G223">
        <f t="shared" si="13"/>
        <v>15</v>
      </c>
      <c r="H223">
        <f t="shared" si="14"/>
        <v>164780.88</v>
      </c>
      <c r="I223" cm="1">
        <f t="array" ref="I223">_xlfn.IFS($F223&lt;=30,5,$F223&lt;=60,4,$F223&lt;=120,3,$F223&lt;=180,2,TRUE,1)</f>
        <v>5</v>
      </c>
      <c r="J223" cm="1">
        <f t="array" ref="J223">_xlfn.IFS($G223&gt;=20,5,$G223&gt;=15,4,$G223&gt;=10,3,$G223&gt;=5,2,TRUE,1)</f>
        <v>4</v>
      </c>
      <c r="K223" cm="1">
        <f t="array" ref="K223">_xlfn.IFS($H223&gt;=200000,5,$H223&gt;=100000,4,$H223&gt;=50000,3,$H223&gt;=20000,2,TRUE,1)</f>
        <v>4</v>
      </c>
      <c r="L223" t="str">
        <f t="shared" si="15"/>
        <v>544</v>
      </c>
      <c r="M223" t="str" cm="1">
        <f t="array" ref="M223">_xlfn.IFS(AND(I223&gt;=4,K223&gt;=4,J223&gt;=4),"Champions",AND(I223&gt;=3,K223&gt;=4,J223&gt;=3),"Loyal Customers",AND(I223&gt;=4,J223&gt;=3,K223&gt;=3),"Potential Loyalists",AND(I223&gt;=5,J223&lt;=2),"New Customers",AND(I223&gt;=3,J223&gt;=3,K223&gt;=3),"Promising",AND(I223&lt;=2,J223&gt;=3,K223&gt;=3),"Need Attention",AND(I223&gt;=3,J223&lt;=2,K223&gt;=2),"About to Sleep",AND(I223&lt;=2,J223&gt;=2,K223&gt;=2),"At Risk",AND(I223&lt;=1,K223&gt;=4),"Cant Lose Them",AND(I223&lt;=2,J223&lt;=2),"Hibernating",TRUE,"Lost")</f>
        <v>Champions</v>
      </c>
    </row>
    <row r="224" spans="2:13" x14ac:dyDescent="0.25">
      <c r="B224" s="2">
        <v>10220</v>
      </c>
      <c r="C224" s="3">
        <v>45284</v>
      </c>
      <c r="D224" s="59">
        <v>18</v>
      </c>
      <c r="E224" s="59">
        <v>162887.28</v>
      </c>
      <c r="F224" s="6">
        <f t="shared" si="12"/>
        <v>7</v>
      </c>
      <c r="G224">
        <f t="shared" si="13"/>
        <v>18</v>
      </c>
      <c r="H224">
        <f t="shared" si="14"/>
        <v>162887.28</v>
      </c>
      <c r="I224" cm="1">
        <f t="array" ref="I224">_xlfn.IFS($F224&lt;=30,5,$F224&lt;=60,4,$F224&lt;=120,3,$F224&lt;=180,2,TRUE,1)</f>
        <v>5</v>
      </c>
      <c r="J224" cm="1">
        <f t="array" ref="J224">_xlfn.IFS($G224&gt;=20,5,$G224&gt;=15,4,$G224&gt;=10,3,$G224&gt;=5,2,TRUE,1)</f>
        <v>4</v>
      </c>
      <c r="K224" cm="1">
        <f t="array" ref="K224">_xlfn.IFS($H224&gt;=200000,5,$H224&gt;=100000,4,$H224&gt;=50000,3,$H224&gt;=20000,2,TRUE,1)</f>
        <v>4</v>
      </c>
      <c r="L224" t="str">
        <f t="shared" si="15"/>
        <v>544</v>
      </c>
      <c r="M224" t="str" cm="1">
        <f t="array" ref="M224">_xlfn.IFS(AND(I224&gt;=4,K224&gt;=4,J224&gt;=4),"Champions",AND(I224&gt;=3,K224&gt;=4,J224&gt;=3),"Loyal Customers",AND(I224&gt;=4,J224&gt;=3,K224&gt;=3),"Potential Loyalists",AND(I224&gt;=5,J224&lt;=2),"New Customers",AND(I224&gt;=3,J224&gt;=3,K224&gt;=3),"Promising",AND(I224&lt;=2,J224&gt;=3,K224&gt;=3),"Need Attention",AND(I224&gt;=3,J224&lt;=2,K224&gt;=2),"About to Sleep",AND(I224&lt;=2,J224&gt;=2,K224&gt;=2),"At Risk",AND(I224&lt;=1,K224&gt;=4),"Cant Lose Them",AND(I224&lt;=2,J224&lt;=2),"Hibernating",TRUE,"Lost")</f>
        <v>Champions</v>
      </c>
    </row>
    <row r="225" spans="2:13" x14ac:dyDescent="0.25">
      <c r="B225" s="2">
        <v>10221</v>
      </c>
      <c r="C225" s="3">
        <v>45207</v>
      </c>
      <c r="D225" s="59">
        <v>13</v>
      </c>
      <c r="E225" s="59">
        <v>165065.65</v>
      </c>
      <c r="F225" s="6">
        <f t="shared" si="12"/>
        <v>84</v>
      </c>
      <c r="G225">
        <f t="shared" si="13"/>
        <v>13</v>
      </c>
      <c r="H225">
        <f t="shared" si="14"/>
        <v>165065.65</v>
      </c>
      <c r="I225" cm="1">
        <f t="array" ref="I225">_xlfn.IFS($F225&lt;=30,5,$F225&lt;=60,4,$F225&lt;=120,3,$F225&lt;=180,2,TRUE,1)</f>
        <v>3</v>
      </c>
      <c r="J225" cm="1">
        <f t="array" ref="J225">_xlfn.IFS($G225&gt;=20,5,$G225&gt;=15,4,$G225&gt;=10,3,$G225&gt;=5,2,TRUE,1)</f>
        <v>3</v>
      </c>
      <c r="K225" cm="1">
        <f t="array" ref="K225">_xlfn.IFS($H225&gt;=200000,5,$H225&gt;=100000,4,$H225&gt;=50000,3,$H225&gt;=20000,2,TRUE,1)</f>
        <v>4</v>
      </c>
      <c r="L225" t="str">
        <f t="shared" si="15"/>
        <v>334</v>
      </c>
      <c r="M225" t="str" cm="1">
        <f t="array" ref="M225">_xlfn.IFS(AND(I225&gt;=4,K225&gt;=4,J225&gt;=4),"Champions",AND(I225&gt;=3,K225&gt;=4,J225&gt;=3),"Loyal Customers",AND(I225&gt;=4,J225&gt;=3,K225&gt;=3),"Potential Loyalists",AND(I225&gt;=5,J225&lt;=2),"New Customers",AND(I225&gt;=3,J225&gt;=3,K225&gt;=3),"Promising",AND(I225&lt;=2,J225&gt;=3,K225&gt;=3),"Need Attention",AND(I225&gt;=3,J225&lt;=2,K225&gt;=2),"About to Sleep",AND(I225&lt;=2,J225&gt;=2,K225&gt;=2),"At Risk",AND(I225&lt;=1,K225&gt;=4),"Cant Lose Them",AND(I225&lt;=2,J225&lt;=2),"Hibernating",TRUE,"Lost")</f>
        <v>Loyal Customers</v>
      </c>
    </row>
    <row r="226" spans="2:13" x14ac:dyDescent="0.25">
      <c r="B226" s="2">
        <v>10222</v>
      </c>
      <c r="C226" s="3">
        <v>45280</v>
      </c>
      <c r="D226" s="59">
        <v>15</v>
      </c>
      <c r="E226" s="59">
        <v>148100.76</v>
      </c>
      <c r="F226" s="6">
        <f t="shared" si="12"/>
        <v>11</v>
      </c>
      <c r="G226">
        <f t="shared" si="13"/>
        <v>15</v>
      </c>
      <c r="H226">
        <f t="shared" si="14"/>
        <v>148100.76</v>
      </c>
      <c r="I226" cm="1">
        <f t="array" ref="I226">_xlfn.IFS($F226&lt;=30,5,$F226&lt;=60,4,$F226&lt;=120,3,$F226&lt;=180,2,TRUE,1)</f>
        <v>5</v>
      </c>
      <c r="J226" cm="1">
        <f t="array" ref="J226">_xlfn.IFS($G226&gt;=20,5,$G226&gt;=15,4,$G226&gt;=10,3,$G226&gt;=5,2,TRUE,1)</f>
        <v>4</v>
      </c>
      <c r="K226" cm="1">
        <f t="array" ref="K226">_xlfn.IFS($H226&gt;=200000,5,$H226&gt;=100000,4,$H226&gt;=50000,3,$H226&gt;=20000,2,TRUE,1)</f>
        <v>4</v>
      </c>
      <c r="L226" t="str">
        <f t="shared" si="15"/>
        <v>544</v>
      </c>
      <c r="M226" t="str" cm="1">
        <f t="array" ref="M226">_xlfn.IFS(AND(I226&gt;=4,K226&gt;=4,J226&gt;=4),"Champions",AND(I226&gt;=3,K226&gt;=4,J226&gt;=3),"Loyal Customers",AND(I226&gt;=4,J226&gt;=3,K226&gt;=3),"Potential Loyalists",AND(I226&gt;=5,J226&lt;=2),"New Customers",AND(I226&gt;=3,J226&gt;=3,K226&gt;=3),"Promising",AND(I226&lt;=2,J226&gt;=3,K226&gt;=3),"Need Attention",AND(I226&gt;=3,J226&lt;=2,K226&gt;=2),"About to Sleep",AND(I226&lt;=2,J226&gt;=2,K226&gt;=2),"At Risk",AND(I226&lt;=1,K226&gt;=4),"Cant Lose Them",AND(I226&lt;=2,J226&lt;=2),"Hibernating",TRUE,"Lost")</f>
        <v>Champions</v>
      </c>
    </row>
    <row r="227" spans="2:13" x14ac:dyDescent="0.25">
      <c r="B227" s="2">
        <v>10223</v>
      </c>
      <c r="C227" s="3">
        <v>45289</v>
      </c>
      <c r="D227" s="59">
        <v>9</v>
      </c>
      <c r="E227" s="59">
        <v>82914.17</v>
      </c>
      <c r="F227" s="6">
        <f t="shared" si="12"/>
        <v>2</v>
      </c>
      <c r="G227">
        <f t="shared" si="13"/>
        <v>9</v>
      </c>
      <c r="H227">
        <f t="shared" si="14"/>
        <v>82914.17</v>
      </c>
      <c r="I227" cm="1">
        <f t="array" ref="I227">_xlfn.IFS($F227&lt;=30,5,$F227&lt;=60,4,$F227&lt;=120,3,$F227&lt;=180,2,TRUE,1)</f>
        <v>5</v>
      </c>
      <c r="J227" cm="1">
        <f t="array" ref="J227">_xlfn.IFS($G227&gt;=20,5,$G227&gt;=15,4,$G227&gt;=10,3,$G227&gt;=5,2,TRUE,1)</f>
        <v>2</v>
      </c>
      <c r="K227" cm="1">
        <f t="array" ref="K227">_xlfn.IFS($H227&gt;=200000,5,$H227&gt;=100000,4,$H227&gt;=50000,3,$H227&gt;=20000,2,TRUE,1)</f>
        <v>3</v>
      </c>
      <c r="L227" t="str">
        <f t="shared" si="15"/>
        <v>523</v>
      </c>
      <c r="M227" t="str" cm="1">
        <f t="array" ref="M227">_xlfn.IFS(AND(I227&gt;=4,K227&gt;=4,J227&gt;=4),"Champions",AND(I227&gt;=3,K227&gt;=4,J227&gt;=3),"Loyal Customers",AND(I227&gt;=4,J227&gt;=3,K227&gt;=3),"Potential Loyalists",AND(I227&gt;=5,J227&lt;=2),"New Customers",AND(I227&gt;=3,J227&gt;=3,K227&gt;=3),"Promising",AND(I227&lt;=2,J227&gt;=3,K227&gt;=3),"Need Attention",AND(I227&gt;=3,J227&lt;=2,K227&gt;=2),"About to Sleep",AND(I227&lt;=2,J227&gt;=2,K227&gt;=2),"At Risk",AND(I227&lt;=1,K227&gt;=4),"Cant Lose Them",AND(I227&lt;=2,J227&lt;=2),"Hibernating",TRUE,"Lost")</f>
        <v>New Customers</v>
      </c>
    </row>
    <row r="228" spans="2:13" x14ac:dyDescent="0.25">
      <c r="B228" s="2">
        <v>10224</v>
      </c>
      <c r="C228" s="3">
        <v>45266</v>
      </c>
      <c r="D228" s="59">
        <v>11</v>
      </c>
      <c r="E228" s="59">
        <v>118731.15</v>
      </c>
      <c r="F228" s="6">
        <f t="shared" si="12"/>
        <v>25</v>
      </c>
      <c r="G228">
        <f t="shared" si="13"/>
        <v>11</v>
      </c>
      <c r="H228">
        <f t="shared" si="14"/>
        <v>118731.15</v>
      </c>
      <c r="I228" cm="1">
        <f t="array" ref="I228">_xlfn.IFS($F228&lt;=30,5,$F228&lt;=60,4,$F228&lt;=120,3,$F228&lt;=180,2,TRUE,1)</f>
        <v>5</v>
      </c>
      <c r="J228" cm="1">
        <f t="array" ref="J228">_xlfn.IFS($G228&gt;=20,5,$G228&gt;=15,4,$G228&gt;=10,3,$G228&gt;=5,2,TRUE,1)</f>
        <v>3</v>
      </c>
      <c r="K228" cm="1">
        <f t="array" ref="K228">_xlfn.IFS($H228&gt;=200000,5,$H228&gt;=100000,4,$H228&gt;=50000,3,$H228&gt;=20000,2,TRUE,1)</f>
        <v>4</v>
      </c>
      <c r="L228" t="str">
        <f t="shared" si="15"/>
        <v>534</v>
      </c>
      <c r="M228" t="str" cm="1">
        <f t="array" ref="M228">_xlfn.IFS(AND(I228&gt;=4,K228&gt;=4,J228&gt;=4),"Champions",AND(I228&gt;=3,K228&gt;=4,J228&gt;=3),"Loyal Customers",AND(I228&gt;=4,J228&gt;=3,K228&gt;=3),"Potential Loyalists",AND(I228&gt;=5,J228&lt;=2),"New Customers",AND(I228&gt;=3,J228&gt;=3,K228&gt;=3),"Promising",AND(I228&lt;=2,J228&gt;=3,K228&gt;=3),"Need Attention",AND(I228&gt;=3,J228&lt;=2,K228&gt;=2),"About to Sleep",AND(I228&lt;=2,J228&gt;=2,K228&gt;=2),"At Risk",AND(I228&lt;=1,K228&gt;=4),"Cant Lose Them",AND(I228&lt;=2,J228&lt;=2),"Hibernating",TRUE,"Lost")</f>
        <v>Loyal Customers</v>
      </c>
    </row>
    <row r="229" spans="2:13" x14ac:dyDescent="0.25">
      <c r="B229" s="2">
        <v>10225</v>
      </c>
      <c r="C229" s="3">
        <v>45283</v>
      </c>
      <c r="D229" s="59">
        <v>18</v>
      </c>
      <c r="E229" s="59">
        <v>186245.75</v>
      </c>
      <c r="F229" s="6">
        <f t="shared" si="12"/>
        <v>8</v>
      </c>
      <c r="G229">
        <f t="shared" si="13"/>
        <v>18</v>
      </c>
      <c r="H229">
        <f t="shared" si="14"/>
        <v>186245.75</v>
      </c>
      <c r="I229" cm="1">
        <f t="array" ref="I229">_xlfn.IFS($F229&lt;=30,5,$F229&lt;=60,4,$F229&lt;=120,3,$F229&lt;=180,2,TRUE,1)</f>
        <v>5</v>
      </c>
      <c r="J229" cm="1">
        <f t="array" ref="J229">_xlfn.IFS($G229&gt;=20,5,$G229&gt;=15,4,$G229&gt;=10,3,$G229&gt;=5,2,TRUE,1)</f>
        <v>4</v>
      </c>
      <c r="K229" cm="1">
        <f t="array" ref="K229">_xlfn.IFS($H229&gt;=200000,5,$H229&gt;=100000,4,$H229&gt;=50000,3,$H229&gt;=20000,2,TRUE,1)</f>
        <v>4</v>
      </c>
      <c r="L229" t="str">
        <f t="shared" si="15"/>
        <v>544</v>
      </c>
      <c r="M229" t="str" cm="1">
        <f t="array" ref="M229">_xlfn.IFS(AND(I229&gt;=4,K229&gt;=4,J229&gt;=4),"Champions",AND(I229&gt;=3,K229&gt;=4,J229&gt;=3),"Loyal Customers",AND(I229&gt;=4,J229&gt;=3,K229&gt;=3),"Potential Loyalists",AND(I229&gt;=5,J229&lt;=2),"New Customers",AND(I229&gt;=3,J229&gt;=3,K229&gt;=3),"Promising",AND(I229&lt;=2,J229&gt;=3,K229&gt;=3),"Need Attention",AND(I229&gt;=3,J229&lt;=2,K229&gt;=2),"About to Sleep",AND(I229&lt;=2,J229&gt;=2,K229&gt;=2),"At Risk",AND(I229&lt;=1,K229&gt;=4),"Cant Lose Them",AND(I229&lt;=2,J229&lt;=2),"Hibernating",TRUE,"Lost")</f>
        <v>Champions</v>
      </c>
    </row>
    <row r="230" spans="2:13" x14ac:dyDescent="0.25">
      <c r="B230" s="2">
        <v>10226</v>
      </c>
      <c r="C230" s="3">
        <v>45288</v>
      </c>
      <c r="D230" s="59">
        <v>14</v>
      </c>
      <c r="E230" s="59">
        <v>94858.75</v>
      </c>
      <c r="F230" s="6">
        <f t="shared" si="12"/>
        <v>3</v>
      </c>
      <c r="G230">
        <f t="shared" si="13"/>
        <v>14</v>
      </c>
      <c r="H230">
        <f t="shared" si="14"/>
        <v>94858.75</v>
      </c>
      <c r="I230" cm="1">
        <f t="array" ref="I230">_xlfn.IFS($F230&lt;=30,5,$F230&lt;=60,4,$F230&lt;=120,3,$F230&lt;=180,2,TRUE,1)</f>
        <v>5</v>
      </c>
      <c r="J230" cm="1">
        <f t="array" ref="J230">_xlfn.IFS($G230&gt;=20,5,$G230&gt;=15,4,$G230&gt;=10,3,$G230&gt;=5,2,TRUE,1)</f>
        <v>3</v>
      </c>
      <c r="K230" cm="1">
        <f t="array" ref="K230">_xlfn.IFS($H230&gt;=200000,5,$H230&gt;=100000,4,$H230&gt;=50000,3,$H230&gt;=20000,2,TRUE,1)</f>
        <v>3</v>
      </c>
      <c r="L230" t="str">
        <f t="shared" si="15"/>
        <v>533</v>
      </c>
      <c r="M230" t="str" cm="1">
        <f t="array" ref="M230">_xlfn.IFS(AND(I230&gt;=4,K230&gt;=4,J230&gt;=4),"Champions",AND(I230&gt;=3,K230&gt;=4,J230&gt;=3),"Loyal Customers",AND(I230&gt;=4,J230&gt;=3,K230&gt;=3),"Potential Loyalists",AND(I230&gt;=5,J230&lt;=2),"New Customers",AND(I230&gt;=3,J230&gt;=3,K230&gt;=3),"Promising",AND(I230&lt;=2,J230&gt;=3,K230&gt;=3),"Need Attention",AND(I230&gt;=3,J230&lt;=2,K230&gt;=2),"About to Sleep",AND(I230&lt;=2,J230&gt;=2,K230&gt;=2),"At Risk",AND(I230&lt;=1,K230&gt;=4),"Cant Lose Them",AND(I230&lt;=2,J230&lt;=2),"Hibernating",TRUE,"Lost")</f>
        <v>Potential Loyalists</v>
      </c>
    </row>
    <row r="231" spans="2:13" x14ac:dyDescent="0.25">
      <c r="B231" s="2">
        <v>10227</v>
      </c>
      <c r="C231" s="3">
        <v>45263</v>
      </c>
      <c r="D231" s="59">
        <v>14</v>
      </c>
      <c r="E231" s="59">
        <v>145531.28</v>
      </c>
      <c r="F231" s="6">
        <f t="shared" si="12"/>
        <v>28</v>
      </c>
      <c r="G231">
        <f t="shared" si="13"/>
        <v>14</v>
      </c>
      <c r="H231">
        <f t="shared" si="14"/>
        <v>145531.28</v>
      </c>
      <c r="I231" cm="1">
        <f t="array" ref="I231">_xlfn.IFS($F231&lt;=30,5,$F231&lt;=60,4,$F231&lt;=120,3,$F231&lt;=180,2,TRUE,1)</f>
        <v>5</v>
      </c>
      <c r="J231" cm="1">
        <f t="array" ref="J231">_xlfn.IFS($G231&gt;=20,5,$G231&gt;=15,4,$G231&gt;=10,3,$G231&gt;=5,2,TRUE,1)</f>
        <v>3</v>
      </c>
      <c r="K231" cm="1">
        <f t="array" ref="K231">_xlfn.IFS($H231&gt;=200000,5,$H231&gt;=100000,4,$H231&gt;=50000,3,$H231&gt;=20000,2,TRUE,1)</f>
        <v>4</v>
      </c>
      <c r="L231" t="str">
        <f t="shared" si="15"/>
        <v>534</v>
      </c>
      <c r="M231" t="str" cm="1">
        <f t="array" ref="M231">_xlfn.IFS(AND(I231&gt;=4,K231&gt;=4,J231&gt;=4),"Champions",AND(I231&gt;=3,K231&gt;=4,J231&gt;=3),"Loyal Customers",AND(I231&gt;=4,J231&gt;=3,K231&gt;=3),"Potential Loyalists",AND(I231&gt;=5,J231&lt;=2),"New Customers",AND(I231&gt;=3,J231&gt;=3,K231&gt;=3),"Promising",AND(I231&lt;=2,J231&gt;=3,K231&gt;=3),"Need Attention",AND(I231&gt;=3,J231&lt;=2,K231&gt;=2),"About to Sleep",AND(I231&lt;=2,J231&gt;=2,K231&gt;=2),"At Risk",AND(I231&lt;=1,K231&gt;=4),"Cant Lose Them",AND(I231&lt;=2,J231&lt;=2),"Hibernating",TRUE,"Lost")</f>
        <v>Loyal Customers</v>
      </c>
    </row>
    <row r="232" spans="2:13" x14ac:dyDescent="0.25">
      <c r="B232" s="2">
        <v>10228</v>
      </c>
      <c r="C232" s="3">
        <v>45253</v>
      </c>
      <c r="D232" s="59">
        <v>8</v>
      </c>
      <c r="E232" s="59">
        <v>81161.64</v>
      </c>
      <c r="F232" s="6">
        <f t="shared" si="12"/>
        <v>38</v>
      </c>
      <c r="G232">
        <f t="shared" si="13"/>
        <v>8</v>
      </c>
      <c r="H232">
        <f t="shared" si="14"/>
        <v>81161.64</v>
      </c>
      <c r="I232" cm="1">
        <f t="array" ref="I232">_xlfn.IFS($F232&lt;=30,5,$F232&lt;=60,4,$F232&lt;=120,3,$F232&lt;=180,2,TRUE,1)</f>
        <v>4</v>
      </c>
      <c r="J232" cm="1">
        <f t="array" ref="J232">_xlfn.IFS($G232&gt;=20,5,$G232&gt;=15,4,$G232&gt;=10,3,$G232&gt;=5,2,TRUE,1)</f>
        <v>2</v>
      </c>
      <c r="K232" cm="1">
        <f t="array" ref="K232">_xlfn.IFS($H232&gt;=200000,5,$H232&gt;=100000,4,$H232&gt;=50000,3,$H232&gt;=20000,2,TRUE,1)</f>
        <v>3</v>
      </c>
      <c r="L232" t="str">
        <f t="shared" si="15"/>
        <v>423</v>
      </c>
      <c r="M232" t="str" cm="1">
        <f t="array" ref="M232">_xlfn.IFS(AND(I232&gt;=4,K232&gt;=4,J232&gt;=4),"Champions",AND(I232&gt;=3,K232&gt;=4,J232&gt;=3),"Loyal Customers",AND(I232&gt;=4,J232&gt;=3,K232&gt;=3),"Potential Loyalists",AND(I232&gt;=5,J232&lt;=2),"New Customers",AND(I232&gt;=3,J232&gt;=3,K232&gt;=3),"Promising",AND(I232&lt;=2,J232&gt;=3,K232&gt;=3),"Need Attention",AND(I232&gt;=3,J232&lt;=2,K232&gt;=2),"About to Sleep",AND(I232&lt;=2,J232&gt;=2,K232&gt;=2),"At Risk",AND(I232&lt;=1,K232&gt;=4),"Cant Lose Them",AND(I232&lt;=2,J232&lt;=2),"Hibernating",TRUE,"Lost")</f>
        <v>About to Sleep</v>
      </c>
    </row>
    <row r="233" spans="2:13" x14ac:dyDescent="0.25">
      <c r="B233" s="2">
        <v>10229</v>
      </c>
      <c r="C233" s="3">
        <v>45236</v>
      </c>
      <c r="D233" s="59">
        <v>14</v>
      </c>
      <c r="E233" s="59">
        <v>178773.79</v>
      </c>
      <c r="F233" s="6">
        <f t="shared" si="12"/>
        <v>55</v>
      </c>
      <c r="G233">
        <f t="shared" si="13"/>
        <v>14</v>
      </c>
      <c r="H233">
        <f t="shared" si="14"/>
        <v>178773.79</v>
      </c>
      <c r="I233" cm="1">
        <f t="array" ref="I233">_xlfn.IFS($F233&lt;=30,5,$F233&lt;=60,4,$F233&lt;=120,3,$F233&lt;=180,2,TRUE,1)</f>
        <v>4</v>
      </c>
      <c r="J233" cm="1">
        <f t="array" ref="J233">_xlfn.IFS($G233&gt;=20,5,$G233&gt;=15,4,$G233&gt;=10,3,$G233&gt;=5,2,TRUE,1)</f>
        <v>3</v>
      </c>
      <c r="K233" cm="1">
        <f t="array" ref="K233">_xlfn.IFS($H233&gt;=200000,5,$H233&gt;=100000,4,$H233&gt;=50000,3,$H233&gt;=20000,2,TRUE,1)</f>
        <v>4</v>
      </c>
      <c r="L233" t="str">
        <f t="shared" si="15"/>
        <v>434</v>
      </c>
      <c r="M233" t="str" cm="1">
        <f t="array" ref="M233">_xlfn.IFS(AND(I233&gt;=4,K233&gt;=4,J233&gt;=4),"Champions",AND(I233&gt;=3,K233&gt;=4,J233&gt;=3),"Loyal Customers",AND(I233&gt;=4,J233&gt;=3,K233&gt;=3),"Potential Loyalists",AND(I233&gt;=5,J233&lt;=2),"New Customers",AND(I233&gt;=3,J233&gt;=3,K233&gt;=3),"Promising",AND(I233&lt;=2,J233&gt;=3,K233&gt;=3),"Need Attention",AND(I233&gt;=3,J233&lt;=2,K233&gt;=2),"About to Sleep",AND(I233&lt;=2,J233&gt;=2,K233&gt;=2),"At Risk",AND(I233&lt;=1,K233&gt;=4),"Cant Lose Them",AND(I233&lt;=2,J233&lt;=2),"Hibernating",TRUE,"Lost")</f>
        <v>Loyal Customers</v>
      </c>
    </row>
    <row r="234" spans="2:13" x14ac:dyDescent="0.25">
      <c r="B234" s="2">
        <v>10230</v>
      </c>
      <c r="C234" s="3">
        <v>45291</v>
      </c>
      <c r="D234" s="59">
        <v>22</v>
      </c>
      <c r="E234" s="59">
        <v>235814.22</v>
      </c>
      <c r="F234" s="6">
        <f t="shared" si="12"/>
        <v>0</v>
      </c>
      <c r="G234">
        <f t="shared" si="13"/>
        <v>22</v>
      </c>
      <c r="H234">
        <f t="shared" si="14"/>
        <v>235814.22</v>
      </c>
      <c r="I234" cm="1">
        <f t="array" ref="I234">_xlfn.IFS($F234&lt;=30,5,$F234&lt;=60,4,$F234&lt;=120,3,$F234&lt;=180,2,TRUE,1)</f>
        <v>5</v>
      </c>
      <c r="J234" cm="1">
        <f t="array" ref="J234">_xlfn.IFS($G234&gt;=20,5,$G234&gt;=15,4,$G234&gt;=10,3,$G234&gt;=5,2,TRUE,1)</f>
        <v>5</v>
      </c>
      <c r="K234" cm="1">
        <f t="array" ref="K234">_xlfn.IFS($H234&gt;=200000,5,$H234&gt;=100000,4,$H234&gt;=50000,3,$H234&gt;=20000,2,TRUE,1)</f>
        <v>5</v>
      </c>
      <c r="L234" t="str">
        <f t="shared" si="15"/>
        <v>555</v>
      </c>
      <c r="M234" t="str" cm="1">
        <f t="array" ref="M234">_xlfn.IFS(AND(I234&gt;=4,K234&gt;=4,J234&gt;=4),"Champions",AND(I234&gt;=3,K234&gt;=4,J234&gt;=3),"Loyal Customers",AND(I234&gt;=4,J234&gt;=3,K234&gt;=3),"Potential Loyalists",AND(I234&gt;=5,J234&lt;=2),"New Customers",AND(I234&gt;=3,J234&gt;=3,K234&gt;=3),"Promising",AND(I234&lt;=2,J234&gt;=3,K234&gt;=3),"Need Attention",AND(I234&gt;=3,J234&lt;=2,K234&gt;=2),"About to Sleep",AND(I234&lt;=2,J234&gt;=2,K234&gt;=2),"At Risk",AND(I234&lt;=1,K234&gt;=4),"Cant Lose Them",AND(I234&lt;=2,J234&lt;=2),"Hibernating",TRUE,"Lost")</f>
        <v>Champions</v>
      </c>
    </row>
    <row r="235" spans="2:13" x14ac:dyDescent="0.25">
      <c r="B235" s="2">
        <v>10231</v>
      </c>
      <c r="C235" s="3">
        <v>45290</v>
      </c>
      <c r="D235" s="59">
        <v>12</v>
      </c>
      <c r="E235" s="59">
        <v>100298.74</v>
      </c>
      <c r="F235" s="6">
        <f t="shared" si="12"/>
        <v>1</v>
      </c>
      <c r="G235">
        <f t="shared" si="13"/>
        <v>12</v>
      </c>
      <c r="H235">
        <f t="shared" si="14"/>
        <v>100298.74</v>
      </c>
      <c r="I235" cm="1">
        <f t="array" ref="I235">_xlfn.IFS($F235&lt;=30,5,$F235&lt;=60,4,$F235&lt;=120,3,$F235&lt;=180,2,TRUE,1)</f>
        <v>5</v>
      </c>
      <c r="J235" cm="1">
        <f t="array" ref="J235">_xlfn.IFS($G235&gt;=20,5,$G235&gt;=15,4,$G235&gt;=10,3,$G235&gt;=5,2,TRUE,1)</f>
        <v>3</v>
      </c>
      <c r="K235" cm="1">
        <f t="array" ref="K235">_xlfn.IFS($H235&gt;=200000,5,$H235&gt;=100000,4,$H235&gt;=50000,3,$H235&gt;=20000,2,TRUE,1)</f>
        <v>4</v>
      </c>
      <c r="L235" t="str">
        <f t="shared" si="15"/>
        <v>534</v>
      </c>
      <c r="M235" t="str" cm="1">
        <f t="array" ref="M235">_xlfn.IFS(AND(I235&gt;=4,K235&gt;=4,J235&gt;=4),"Champions",AND(I235&gt;=3,K235&gt;=4,J235&gt;=3),"Loyal Customers",AND(I235&gt;=4,J235&gt;=3,K235&gt;=3),"Potential Loyalists",AND(I235&gt;=5,J235&lt;=2),"New Customers",AND(I235&gt;=3,J235&gt;=3,K235&gt;=3),"Promising",AND(I235&lt;=2,J235&gt;=3,K235&gt;=3),"Need Attention",AND(I235&gt;=3,J235&lt;=2,K235&gt;=2),"About to Sleep",AND(I235&lt;=2,J235&gt;=2,K235&gt;=2),"At Risk",AND(I235&lt;=1,K235&gt;=4),"Cant Lose Them",AND(I235&lt;=2,J235&lt;=2),"Hibernating",TRUE,"Lost")</f>
        <v>Loyal Customers</v>
      </c>
    </row>
    <row r="236" spans="2:13" x14ac:dyDescent="0.25">
      <c r="B236" s="2">
        <v>10232</v>
      </c>
      <c r="C236" s="3">
        <v>45277</v>
      </c>
      <c r="D236" s="59">
        <v>17</v>
      </c>
      <c r="E236" s="59">
        <v>205586.65</v>
      </c>
      <c r="F236" s="6">
        <f t="shared" si="12"/>
        <v>14</v>
      </c>
      <c r="G236">
        <f t="shared" si="13"/>
        <v>17</v>
      </c>
      <c r="H236">
        <f t="shared" si="14"/>
        <v>205586.65</v>
      </c>
      <c r="I236" cm="1">
        <f t="array" ref="I236">_xlfn.IFS($F236&lt;=30,5,$F236&lt;=60,4,$F236&lt;=120,3,$F236&lt;=180,2,TRUE,1)</f>
        <v>5</v>
      </c>
      <c r="J236" cm="1">
        <f t="array" ref="J236">_xlfn.IFS($G236&gt;=20,5,$G236&gt;=15,4,$G236&gt;=10,3,$G236&gt;=5,2,TRUE,1)</f>
        <v>4</v>
      </c>
      <c r="K236" cm="1">
        <f t="array" ref="K236">_xlfn.IFS($H236&gt;=200000,5,$H236&gt;=100000,4,$H236&gt;=50000,3,$H236&gt;=20000,2,TRUE,1)</f>
        <v>5</v>
      </c>
      <c r="L236" t="str">
        <f t="shared" si="15"/>
        <v>545</v>
      </c>
      <c r="M236" t="str" cm="1">
        <f t="array" ref="M236">_xlfn.IFS(AND(I236&gt;=4,K236&gt;=4,J236&gt;=4),"Champions",AND(I236&gt;=3,K236&gt;=4,J236&gt;=3),"Loyal Customers",AND(I236&gt;=4,J236&gt;=3,K236&gt;=3),"Potential Loyalists",AND(I236&gt;=5,J236&lt;=2),"New Customers",AND(I236&gt;=3,J236&gt;=3,K236&gt;=3),"Promising",AND(I236&lt;=2,J236&gt;=3,K236&gt;=3),"Need Attention",AND(I236&gt;=3,J236&lt;=2,K236&gt;=2),"About to Sleep",AND(I236&lt;=2,J236&gt;=2,K236&gt;=2),"At Risk",AND(I236&lt;=1,K236&gt;=4),"Cant Lose Them",AND(I236&lt;=2,J236&lt;=2),"Hibernating",TRUE,"Lost")</f>
        <v>Champions</v>
      </c>
    </row>
    <row r="237" spans="2:13" x14ac:dyDescent="0.25">
      <c r="B237" s="2">
        <v>10233</v>
      </c>
      <c r="C237" s="3">
        <v>45290</v>
      </c>
      <c r="D237" s="59">
        <v>12</v>
      </c>
      <c r="E237" s="59">
        <v>111550.11</v>
      </c>
      <c r="F237" s="6">
        <f t="shared" si="12"/>
        <v>1</v>
      </c>
      <c r="G237">
        <f t="shared" si="13"/>
        <v>12</v>
      </c>
      <c r="H237">
        <f t="shared" si="14"/>
        <v>111550.11</v>
      </c>
      <c r="I237" cm="1">
        <f t="array" ref="I237">_xlfn.IFS($F237&lt;=30,5,$F237&lt;=60,4,$F237&lt;=120,3,$F237&lt;=180,2,TRUE,1)</f>
        <v>5</v>
      </c>
      <c r="J237" cm="1">
        <f t="array" ref="J237">_xlfn.IFS($G237&gt;=20,5,$G237&gt;=15,4,$G237&gt;=10,3,$G237&gt;=5,2,TRUE,1)</f>
        <v>3</v>
      </c>
      <c r="K237" cm="1">
        <f t="array" ref="K237">_xlfn.IFS($H237&gt;=200000,5,$H237&gt;=100000,4,$H237&gt;=50000,3,$H237&gt;=20000,2,TRUE,1)</f>
        <v>4</v>
      </c>
      <c r="L237" t="str">
        <f t="shared" si="15"/>
        <v>534</v>
      </c>
      <c r="M237" t="str" cm="1">
        <f t="array" ref="M237">_xlfn.IFS(AND(I237&gt;=4,K237&gt;=4,J237&gt;=4),"Champions",AND(I237&gt;=3,K237&gt;=4,J237&gt;=3),"Loyal Customers",AND(I237&gt;=4,J237&gt;=3,K237&gt;=3),"Potential Loyalists",AND(I237&gt;=5,J237&lt;=2),"New Customers",AND(I237&gt;=3,J237&gt;=3,K237&gt;=3),"Promising",AND(I237&lt;=2,J237&gt;=3,K237&gt;=3),"Need Attention",AND(I237&gt;=3,J237&lt;=2,K237&gt;=2),"About to Sleep",AND(I237&lt;=2,J237&gt;=2,K237&gt;=2),"At Risk",AND(I237&lt;=1,K237&gt;=4),"Cant Lose Them",AND(I237&lt;=2,J237&lt;=2),"Hibernating",TRUE,"Lost")</f>
        <v>Loyal Customers</v>
      </c>
    </row>
    <row r="238" spans="2:13" x14ac:dyDescent="0.25">
      <c r="B238" s="2">
        <v>10234</v>
      </c>
      <c r="C238" s="3">
        <v>45284</v>
      </c>
      <c r="D238" s="59">
        <v>19</v>
      </c>
      <c r="E238" s="59">
        <v>184028.44</v>
      </c>
      <c r="F238" s="6">
        <f t="shared" si="12"/>
        <v>7</v>
      </c>
      <c r="G238">
        <f t="shared" si="13"/>
        <v>19</v>
      </c>
      <c r="H238">
        <f t="shared" si="14"/>
        <v>184028.44</v>
      </c>
      <c r="I238" cm="1">
        <f t="array" ref="I238">_xlfn.IFS($F238&lt;=30,5,$F238&lt;=60,4,$F238&lt;=120,3,$F238&lt;=180,2,TRUE,1)</f>
        <v>5</v>
      </c>
      <c r="J238" cm="1">
        <f t="array" ref="J238">_xlfn.IFS($G238&gt;=20,5,$G238&gt;=15,4,$G238&gt;=10,3,$G238&gt;=5,2,TRUE,1)</f>
        <v>4</v>
      </c>
      <c r="K238" cm="1">
        <f t="array" ref="K238">_xlfn.IFS($H238&gt;=200000,5,$H238&gt;=100000,4,$H238&gt;=50000,3,$H238&gt;=20000,2,TRUE,1)</f>
        <v>4</v>
      </c>
      <c r="L238" t="str">
        <f t="shared" si="15"/>
        <v>544</v>
      </c>
      <c r="M238" t="str" cm="1">
        <f t="array" ref="M238">_xlfn.IFS(AND(I238&gt;=4,K238&gt;=4,J238&gt;=4),"Champions",AND(I238&gt;=3,K238&gt;=4,J238&gt;=3),"Loyal Customers",AND(I238&gt;=4,J238&gt;=3,K238&gt;=3),"Potential Loyalists",AND(I238&gt;=5,J238&lt;=2),"New Customers",AND(I238&gt;=3,J238&gt;=3,K238&gt;=3),"Promising",AND(I238&lt;=2,J238&gt;=3,K238&gt;=3),"Need Attention",AND(I238&gt;=3,J238&lt;=2,K238&gt;=2),"About to Sleep",AND(I238&lt;=2,J238&gt;=2,K238&gt;=2),"At Risk",AND(I238&lt;=1,K238&gt;=4),"Cant Lose Them",AND(I238&lt;=2,J238&lt;=2),"Hibernating",TRUE,"Lost")</f>
        <v>Champions</v>
      </c>
    </row>
    <row r="239" spans="2:13" x14ac:dyDescent="0.25">
      <c r="B239" s="2">
        <v>10235</v>
      </c>
      <c r="C239" s="3">
        <v>45287</v>
      </c>
      <c r="D239" s="59">
        <v>13</v>
      </c>
      <c r="E239" s="59">
        <v>173729.37</v>
      </c>
      <c r="F239" s="6">
        <f t="shared" si="12"/>
        <v>4</v>
      </c>
      <c r="G239">
        <f t="shared" si="13"/>
        <v>13</v>
      </c>
      <c r="H239">
        <f t="shared" si="14"/>
        <v>173729.37</v>
      </c>
      <c r="I239" cm="1">
        <f t="array" ref="I239">_xlfn.IFS($F239&lt;=30,5,$F239&lt;=60,4,$F239&lt;=120,3,$F239&lt;=180,2,TRUE,1)</f>
        <v>5</v>
      </c>
      <c r="J239" cm="1">
        <f t="array" ref="J239">_xlfn.IFS($G239&gt;=20,5,$G239&gt;=15,4,$G239&gt;=10,3,$G239&gt;=5,2,TRUE,1)</f>
        <v>3</v>
      </c>
      <c r="K239" cm="1">
        <f t="array" ref="K239">_xlfn.IFS($H239&gt;=200000,5,$H239&gt;=100000,4,$H239&gt;=50000,3,$H239&gt;=20000,2,TRUE,1)</f>
        <v>4</v>
      </c>
      <c r="L239" t="str">
        <f t="shared" si="15"/>
        <v>534</v>
      </c>
      <c r="M239" t="str" cm="1">
        <f t="array" ref="M239">_xlfn.IFS(AND(I239&gt;=4,K239&gt;=4,J239&gt;=4),"Champions",AND(I239&gt;=3,K239&gt;=4,J239&gt;=3),"Loyal Customers",AND(I239&gt;=4,J239&gt;=3,K239&gt;=3),"Potential Loyalists",AND(I239&gt;=5,J239&lt;=2),"New Customers",AND(I239&gt;=3,J239&gt;=3,K239&gt;=3),"Promising",AND(I239&lt;=2,J239&gt;=3,K239&gt;=3),"Need Attention",AND(I239&gt;=3,J239&lt;=2,K239&gt;=2),"About to Sleep",AND(I239&lt;=2,J239&gt;=2,K239&gt;=2),"At Risk",AND(I239&lt;=1,K239&gt;=4),"Cant Lose Them",AND(I239&lt;=2,J239&lt;=2),"Hibernating",TRUE,"Lost")</f>
        <v>Loyal Customers</v>
      </c>
    </row>
    <row r="240" spans="2:13" x14ac:dyDescent="0.25">
      <c r="B240" s="2">
        <v>10236</v>
      </c>
      <c r="C240" s="3">
        <v>45259</v>
      </c>
      <c r="D240" s="59">
        <v>11</v>
      </c>
      <c r="E240" s="59">
        <v>135450.03</v>
      </c>
      <c r="F240" s="6">
        <f t="shared" si="12"/>
        <v>32</v>
      </c>
      <c r="G240">
        <f t="shared" si="13"/>
        <v>11</v>
      </c>
      <c r="H240">
        <f t="shared" si="14"/>
        <v>135450.03</v>
      </c>
      <c r="I240" cm="1">
        <f t="array" ref="I240">_xlfn.IFS($F240&lt;=30,5,$F240&lt;=60,4,$F240&lt;=120,3,$F240&lt;=180,2,TRUE,1)</f>
        <v>4</v>
      </c>
      <c r="J240" cm="1">
        <f t="array" ref="J240">_xlfn.IFS($G240&gt;=20,5,$G240&gt;=15,4,$G240&gt;=10,3,$G240&gt;=5,2,TRUE,1)</f>
        <v>3</v>
      </c>
      <c r="K240" cm="1">
        <f t="array" ref="K240">_xlfn.IFS($H240&gt;=200000,5,$H240&gt;=100000,4,$H240&gt;=50000,3,$H240&gt;=20000,2,TRUE,1)</f>
        <v>4</v>
      </c>
      <c r="L240" t="str">
        <f t="shared" si="15"/>
        <v>434</v>
      </c>
      <c r="M240" t="str" cm="1">
        <f t="array" ref="M240">_xlfn.IFS(AND(I240&gt;=4,K240&gt;=4,J240&gt;=4),"Champions",AND(I240&gt;=3,K240&gt;=4,J240&gt;=3),"Loyal Customers",AND(I240&gt;=4,J240&gt;=3,K240&gt;=3),"Potential Loyalists",AND(I240&gt;=5,J240&lt;=2),"New Customers",AND(I240&gt;=3,J240&gt;=3,K240&gt;=3),"Promising",AND(I240&lt;=2,J240&gt;=3,K240&gt;=3),"Need Attention",AND(I240&gt;=3,J240&lt;=2,K240&gt;=2),"About to Sleep",AND(I240&lt;=2,J240&gt;=2,K240&gt;=2),"At Risk",AND(I240&lt;=1,K240&gt;=4),"Cant Lose Them",AND(I240&lt;=2,J240&lt;=2),"Hibernating",TRUE,"Lost")</f>
        <v>Loyal Customers</v>
      </c>
    </row>
    <row r="241" spans="2:13" x14ac:dyDescent="0.25">
      <c r="B241" s="2">
        <v>10237</v>
      </c>
      <c r="C241" s="3">
        <v>45164</v>
      </c>
      <c r="D241" s="59">
        <v>9</v>
      </c>
      <c r="E241" s="59">
        <v>125867.15</v>
      </c>
      <c r="F241" s="6">
        <f t="shared" si="12"/>
        <v>127</v>
      </c>
      <c r="G241">
        <f t="shared" si="13"/>
        <v>9</v>
      </c>
      <c r="H241">
        <f t="shared" si="14"/>
        <v>125867.15</v>
      </c>
      <c r="I241" cm="1">
        <f t="array" ref="I241">_xlfn.IFS($F241&lt;=30,5,$F241&lt;=60,4,$F241&lt;=120,3,$F241&lt;=180,2,TRUE,1)</f>
        <v>2</v>
      </c>
      <c r="J241" cm="1">
        <f t="array" ref="J241">_xlfn.IFS($G241&gt;=20,5,$G241&gt;=15,4,$G241&gt;=10,3,$G241&gt;=5,2,TRUE,1)</f>
        <v>2</v>
      </c>
      <c r="K241" cm="1">
        <f t="array" ref="K241">_xlfn.IFS($H241&gt;=200000,5,$H241&gt;=100000,4,$H241&gt;=50000,3,$H241&gt;=20000,2,TRUE,1)</f>
        <v>4</v>
      </c>
      <c r="L241" t="str">
        <f t="shared" si="15"/>
        <v>224</v>
      </c>
      <c r="M241" t="str" cm="1">
        <f t="array" ref="M241">_xlfn.IFS(AND(I241&gt;=4,K241&gt;=4,J241&gt;=4),"Champions",AND(I241&gt;=3,K241&gt;=4,J241&gt;=3),"Loyal Customers",AND(I241&gt;=4,J241&gt;=3,K241&gt;=3),"Potential Loyalists",AND(I241&gt;=5,J241&lt;=2),"New Customers",AND(I241&gt;=3,J241&gt;=3,K241&gt;=3),"Promising",AND(I241&lt;=2,J241&gt;=3,K241&gt;=3),"Need Attention",AND(I241&gt;=3,J241&lt;=2,K241&gt;=2),"About to Sleep",AND(I241&lt;=2,J241&gt;=2,K241&gt;=2),"At Risk",AND(I241&lt;=1,K241&gt;=4),"Cant Lose Them",AND(I241&lt;=2,J241&lt;=2),"Hibernating",TRUE,"Lost")</f>
        <v>At Risk</v>
      </c>
    </row>
    <row r="242" spans="2:13" x14ac:dyDescent="0.25">
      <c r="B242" s="2">
        <v>10238</v>
      </c>
      <c r="C242" s="3">
        <v>45228</v>
      </c>
      <c r="D242" s="59">
        <v>7</v>
      </c>
      <c r="E242" s="59">
        <v>56041.94</v>
      </c>
      <c r="F242" s="6">
        <f t="shared" si="12"/>
        <v>63</v>
      </c>
      <c r="G242">
        <f t="shared" si="13"/>
        <v>7</v>
      </c>
      <c r="H242">
        <f t="shared" si="14"/>
        <v>56041.94</v>
      </c>
      <c r="I242" cm="1">
        <f t="array" ref="I242">_xlfn.IFS($F242&lt;=30,5,$F242&lt;=60,4,$F242&lt;=120,3,$F242&lt;=180,2,TRUE,1)</f>
        <v>3</v>
      </c>
      <c r="J242" cm="1">
        <f t="array" ref="J242">_xlfn.IFS($G242&gt;=20,5,$G242&gt;=15,4,$G242&gt;=10,3,$G242&gt;=5,2,TRUE,1)</f>
        <v>2</v>
      </c>
      <c r="K242" cm="1">
        <f t="array" ref="K242">_xlfn.IFS($H242&gt;=200000,5,$H242&gt;=100000,4,$H242&gt;=50000,3,$H242&gt;=20000,2,TRUE,1)</f>
        <v>3</v>
      </c>
      <c r="L242" t="str">
        <f t="shared" si="15"/>
        <v>323</v>
      </c>
      <c r="M242" t="str" cm="1">
        <f t="array" ref="M242">_xlfn.IFS(AND(I242&gt;=4,K242&gt;=4,J242&gt;=4),"Champions",AND(I242&gt;=3,K242&gt;=4,J242&gt;=3),"Loyal Customers",AND(I242&gt;=4,J242&gt;=3,K242&gt;=3),"Potential Loyalists",AND(I242&gt;=5,J242&lt;=2),"New Customers",AND(I242&gt;=3,J242&gt;=3,K242&gt;=3),"Promising",AND(I242&lt;=2,J242&gt;=3,K242&gt;=3),"Need Attention",AND(I242&gt;=3,J242&lt;=2,K242&gt;=2),"About to Sleep",AND(I242&lt;=2,J242&gt;=2,K242&gt;=2),"At Risk",AND(I242&lt;=1,K242&gt;=4),"Cant Lose Them",AND(I242&lt;=2,J242&lt;=2),"Hibernating",TRUE,"Lost")</f>
        <v>About to Sleep</v>
      </c>
    </row>
    <row r="243" spans="2:13" x14ac:dyDescent="0.25">
      <c r="B243" s="2">
        <v>10239</v>
      </c>
      <c r="C243" s="3">
        <v>45283</v>
      </c>
      <c r="D243" s="59">
        <v>11</v>
      </c>
      <c r="E243" s="59">
        <v>113329.71</v>
      </c>
      <c r="F243" s="6">
        <f t="shared" si="12"/>
        <v>8</v>
      </c>
      <c r="G243">
        <f t="shared" si="13"/>
        <v>11</v>
      </c>
      <c r="H243">
        <f t="shared" si="14"/>
        <v>113329.71</v>
      </c>
      <c r="I243" cm="1">
        <f t="array" ref="I243">_xlfn.IFS($F243&lt;=30,5,$F243&lt;=60,4,$F243&lt;=120,3,$F243&lt;=180,2,TRUE,1)</f>
        <v>5</v>
      </c>
      <c r="J243" cm="1">
        <f t="array" ref="J243">_xlfn.IFS($G243&gt;=20,5,$G243&gt;=15,4,$G243&gt;=10,3,$G243&gt;=5,2,TRUE,1)</f>
        <v>3</v>
      </c>
      <c r="K243" cm="1">
        <f t="array" ref="K243">_xlfn.IFS($H243&gt;=200000,5,$H243&gt;=100000,4,$H243&gt;=50000,3,$H243&gt;=20000,2,TRUE,1)</f>
        <v>4</v>
      </c>
      <c r="L243" t="str">
        <f t="shared" si="15"/>
        <v>534</v>
      </c>
      <c r="M243" t="str" cm="1">
        <f t="array" ref="M243">_xlfn.IFS(AND(I243&gt;=4,K243&gt;=4,J243&gt;=4),"Champions",AND(I243&gt;=3,K243&gt;=4,J243&gt;=3),"Loyal Customers",AND(I243&gt;=4,J243&gt;=3,K243&gt;=3),"Potential Loyalists",AND(I243&gt;=5,J243&lt;=2),"New Customers",AND(I243&gt;=3,J243&gt;=3,K243&gt;=3),"Promising",AND(I243&lt;=2,J243&gt;=3,K243&gt;=3),"Need Attention",AND(I243&gt;=3,J243&lt;=2,K243&gt;=2),"About to Sleep",AND(I243&lt;=2,J243&gt;=2,K243&gt;=2),"At Risk",AND(I243&lt;=1,K243&gt;=4),"Cant Lose Them",AND(I243&lt;=2,J243&lt;=2),"Hibernating",TRUE,"Lost")</f>
        <v>Loyal Customers</v>
      </c>
    </row>
    <row r="244" spans="2:13" x14ac:dyDescent="0.25">
      <c r="B244" s="2">
        <v>10240</v>
      </c>
      <c r="C244" s="3">
        <v>45272</v>
      </c>
      <c r="D244" s="59">
        <v>14</v>
      </c>
      <c r="E244" s="59">
        <v>154563.59</v>
      </c>
      <c r="F244" s="6">
        <f t="shared" si="12"/>
        <v>19</v>
      </c>
      <c r="G244">
        <f t="shared" si="13"/>
        <v>14</v>
      </c>
      <c r="H244">
        <f t="shared" si="14"/>
        <v>154563.59</v>
      </c>
      <c r="I244" cm="1">
        <f t="array" ref="I244">_xlfn.IFS($F244&lt;=30,5,$F244&lt;=60,4,$F244&lt;=120,3,$F244&lt;=180,2,TRUE,1)</f>
        <v>5</v>
      </c>
      <c r="J244" cm="1">
        <f t="array" ref="J244">_xlfn.IFS($G244&gt;=20,5,$G244&gt;=15,4,$G244&gt;=10,3,$G244&gt;=5,2,TRUE,1)</f>
        <v>3</v>
      </c>
      <c r="K244" cm="1">
        <f t="array" ref="K244">_xlfn.IFS($H244&gt;=200000,5,$H244&gt;=100000,4,$H244&gt;=50000,3,$H244&gt;=20000,2,TRUE,1)</f>
        <v>4</v>
      </c>
      <c r="L244" t="str">
        <f t="shared" si="15"/>
        <v>534</v>
      </c>
      <c r="M244" t="str" cm="1">
        <f t="array" ref="M244">_xlfn.IFS(AND(I244&gt;=4,K244&gt;=4,J244&gt;=4),"Champions",AND(I244&gt;=3,K244&gt;=4,J244&gt;=3),"Loyal Customers",AND(I244&gt;=4,J244&gt;=3,K244&gt;=3),"Potential Loyalists",AND(I244&gt;=5,J244&lt;=2),"New Customers",AND(I244&gt;=3,J244&gt;=3,K244&gt;=3),"Promising",AND(I244&lt;=2,J244&gt;=3,K244&gt;=3),"Need Attention",AND(I244&gt;=3,J244&lt;=2,K244&gt;=2),"About to Sleep",AND(I244&lt;=2,J244&gt;=2,K244&gt;=2),"At Risk",AND(I244&lt;=1,K244&gt;=4),"Cant Lose Them",AND(I244&lt;=2,J244&lt;=2),"Hibernating",TRUE,"Lost")</f>
        <v>Loyal Customers</v>
      </c>
    </row>
    <row r="245" spans="2:13" x14ac:dyDescent="0.25">
      <c r="B245" s="2">
        <v>10241</v>
      </c>
      <c r="C245" s="3">
        <v>45289</v>
      </c>
      <c r="D245" s="59">
        <v>14</v>
      </c>
      <c r="E245" s="59">
        <v>169350.54</v>
      </c>
      <c r="F245" s="6">
        <f t="shared" si="12"/>
        <v>2</v>
      </c>
      <c r="G245">
        <f t="shared" si="13"/>
        <v>14</v>
      </c>
      <c r="H245">
        <f t="shared" si="14"/>
        <v>169350.54</v>
      </c>
      <c r="I245" cm="1">
        <f t="array" ref="I245">_xlfn.IFS($F245&lt;=30,5,$F245&lt;=60,4,$F245&lt;=120,3,$F245&lt;=180,2,TRUE,1)</f>
        <v>5</v>
      </c>
      <c r="J245" cm="1">
        <f t="array" ref="J245">_xlfn.IFS($G245&gt;=20,5,$G245&gt;=15,4,$G245&gt;=10,3,$G245&gt;=5,2,TRUE,1)</f>
        <v>3</v>
      </c>
      <c r="K245" cm="1">
        <f t="array" ref="K245">_xlfn.IFS($H245&gt;=200000,5,$H245&gt;=100000,4,$H245&gt;=50000,3,$H245&gt;=20000,2,TRUE,1)</f>
        <v>4</v>
      </c>
      <c r="L245" t="str">
        <f t="shared" si="15"/>
        <v>534</v>
      </c>
      <c r="M245" t="str" cm="1">
        <f t="array" ref="M245">_xlfn.IFS(AND(I245&gt;=4,K245&gt;=4,J245&gt;=4),"Champions",AND(I245&gt;=3,K245&gt;=4,J245&gt;=3),"Loyal Customers",AND(I245&gt;=4,J245&gt;=3,K245&gt;=3),"Potential Loyalists",AND(I245&gt;=5,J245&lt;=2),"New Customers",AND(I245&gt;=3,J245&gt;=3,K245&gt;=3),"Promising",AND(I245&lt;=2,J245&gt;=3,K245&gt;=3),"Need Attention",AND(I245&gt;=3,J245&lt;=2,K245&gt;=2),"About to Sleep",AND(I245&lt;=2,J245&gt;=2,K245&gt;=2),"At Risk",AND(I245&lt;=1,K245&gt;=4),"Cant Lose Them",AND(I245&lt;=2,J245&lt;=2),"Hibernating",TRUE,"Lost")</f>
        <v>Loyal Customers</v>
      </c>
    </row>
    <row r="246" spans="2:13" x14ac:dyDescent="0.25">
      <c r="B246" s="2">
        <v>10242</v>
      </c>
      <c r="C246" s="3">
        <v>45290</v>
      </c>
      <c r="D246" s="59">
        <v>14</v>
      </c>
      <c r="E246" s="59">
        <v>109695.4</v>
      </c>
      <c r="F246" s="6">
        <f t="shared" si="12"/>
        <v>1</v>
      </c>
      <c r="G246">
        <f t="shared" si="13"/>
        <v>14</v>
      </c>
      <c r="H246">
        <f t="shared" si="14"/>
        <v>109695.4</v>
      </c>
      <c r="I246" cm="1">
        <f t="array" ref="I246">_xlfn.IFS($F246&lt;=30,5,$F246&lt;=60,4,$F246&lt;=120,3,$F246&lt;=180,2,TRUE,1)</f>
        <v>5</v>
      </c>
      <c r="J246" cm="1">
        <f t="array" ref="J246">_xlfn.IFS($G246&gt;=20,5,$G246&gt;=15,4,$G246&gt;=10,3,$G246&gt;=5,2,TRUE,1)</f>
        <v>3</v>
      </c>
      <c r="K246" cm="1">
        <f t="array" ref="K246">_xlfn.IFS($H246&gt;=200000,5,$H246&gt;=100000,4,$H246&gt;=50000,3,$H246&gt;=20000,2,TRUE,1)</f>
        <v>4</v>
      </c>
      <c r="L246" t="str">
        <f t="shared" si="15"/>
        <v>534</v>
      </c>
      <c r="M246" t="str" cm="1">
        <f t="array" ref="M246">_xlfn.IFS(AND(I246&gt;=4,K246&gt;=4,J246&gt;=4),"Champions",AND(I246&gt;=3,K246&gt;=4,J246&gt;=3),"Loyal Customers",AND(I246&gt;=4,J246&gt;=3,K246&gt;=3),"Potential Loyalists",AND(I246&gt;=5,J246&lt;=2),"New Customers",AND(I246&gt;=3,J246&gt;=3,K246&gt;=3),"Promising",AND(I246&lt;=2,J246&gt;=3,K246&gt;=3),"Need Attention",AND(I246&gt;=3,J246&lt;=2,K246&gt;=2),"About to Sleep",AND(I246&lt;=2,J246&gt;=2,K246&gt;=2),"At Risk",AND(I246&lt;=1,K246&gt;=4),"Cant Lose Them",AND(I246&lt;=2,J246&lt;=2),"Hibernating",TRUE,"Lost")</f>
        <v>Loyal Customers</v>
      </c>
    </row>
    <row r="247" spans="2:13" x14ac:dyDescent="0.25">
      <c r="B247" s="2">
        <v>10243</v>
      </c>
      <c r="C247" s="3">
        <v>45276</v>
      </c>
      <c r="D247" s="59">
        <v>9</v>
      </c>
      <c r="E247" s="59">
        <v>79639.88</v>
      </c>
      <c r="F247" s="6">
        <f t="shared" si="12"/>
        <v>15</v>
      </c>
      <c r="G247">
        <f t="shared" si="13"/>
        <v>9</v>
      </c>
      <c r="H247">
        <f t="shared" si="14"/>
        <v>79639.88</v>
      </c>
      <c r="I247" cm="1">
        <f t="array" ref="I247">_xlfn.IFS($F247&lt;=30,5,$F247&lt;=60,4,$F247&lt;=120,3,$F247&lt;=180,2,TRUE,1)</f>
        <v>5</v>
      </c>
      <c r="J247" cm="1">
        <f t="array" ref="J247">_xlfn.IFS($G247&gt;=20,5,$G247&gt;=15,4,$G247&gt;=10,3,$G247&gt;=5,2,TRUE,1)</f>
        <v>2</v>
      </c>
      <c r="K247" cm="1">
        <f t="array" ref="K247">_xlfn.IFS($H247&gt;=200000,5,$H247&gt;=100000,4,$H247&gt;=50000,3,$H247&gt;=20000,2,TRUE,1)</f>
        <v>3</v>
      </c>
      <c r="L247" t="str">
        <f t="shared" si="15"/>
        <v>523</v>
      </c>
      <c r="M247" t="str" cm="1">
        <f t="array" ref="M247">_xlfn.IFS(AND(I247&gt;=4,K247&gt;=4,J247&gt;=4),"Champions",AND(I247&gt;=3,K247&gt;=4,J247&gt;=3),"Loyal Customers",AND(I247&gt;=4,J247&gt;=3,K247&gt;=3),"Potential Loyalists",AND(I247&gt;=5,J247&lt;=2),"New Customers",AND(I247&gt;=3,J247&gt;=3,K247&gt;=3),"Promising",AND(I247&lt;=2,J247&gt;=3,K247&gt;=3),"Need Attention",AND(I247&gt;=3,J247&lt;=2,K247&gt;=2),"About to Sleep",AND(I247&lt;=2,J247&gt;=2,K247&gt;=2),"At Risk",AND(I247&lt;=1,K247&gt;=4),"Cant Lose Them",AND(I247&lt;=2,J247&lt;=2),"Hibernating",TRUE,"Lost")</f>
        <v>New Customers</v>
      </c>
    </row>
    <row r="248" spans="2:13" x14ac:dyDescent="0.25">
      <c r="B248" s="2">
        <v>10244</v>
      </c>
      <c r="C248" s="3">
        <v>45280</v>
      </c>
      <c r="D248" s="59">
        <v>10</v>
      </c>
      <c r="E248" s="59">
        <v>97091.92</v>
      </c>
      <c r="F248" s="6">
        <f t="shared" si="12"/>
        <v>11</v>
      </c>
      <c r="G248">
        <f t="shared" si="13"/>
        <v>10</v>
      </c>
      <c r="H248">
        <f t="shared" si="14"/>
        <v>97091.92</v>
      </c>
      <c r="I248" cm="1">
        <f t="array" ref="I248">_xlfn.IFS($F248&lt;=30,5,$F248&lt;=60,4,$F248&lt;=120,3,$F248&lt;=180,2,TRUE,1)</f>
        <v>5</v>
      </c>
      <c r="J248" cm="1">
        <f t="array" ref="J248">_xlfn.IFS($G248&gt;=20,5,$G248&gt;=15,4,$G248&gt;=10,3,$G248&gt;=5,2,TRUE,1)</f>
        <v>3</v>
      </c>
      <c r="K248" cm="1">
        <f t="array" ref="K248">_xlfn.IFS($H248&gt;=200000,5,$H248&gt;=100000,4,$H248&gt;=50000,3,$H248&gt;=20000,2,TRUE,1)</f>
        <v>3</v>
      </c>
      <c r="L248" t="str">
        <f t="shared" si="15"/>
        <v>533</v>
      </c>
      <c r="M248" t="str" cm="1">
        <f t="array" ref="M248">_xlfn.IFS(AND(I248&gt;=4,K248&gt;=4,J248&gt;=4),"Champions",AND(I248&gt;=3,K248&gt;=4,J248&gt;=3),"Loyal Customers",AND(I248&gt;=4,J248&gt;=3,K248&gt;=3),"Potential Loyalists",AND(I248&gt;=5,J248&lt;=2),"New Customers",AND(I248&gt;=3,J248&gt;=3,K248&gt;=3),"Promising",AND(I248&lt;=2,J248&gt;=3,K248&gt;=3),"Need Attention",AND(I248&gt;=3,J248&lt;=2,K248&gt;=2),"About to Sleep",AND(I248&lt;=2,J248&gt;=2,K248&gt;=2),"At Risk",AND(I248&lt;=1,K248&gt;=4),"Cant Lose Them",AND(I248&lt;=2,J248&lt;=2),"Hibernating",TRUE,"Lost")</f>
        <v>Potential Loyalists</v>
      </c>
    </row>
    <row r="249" spans="2:13" x14ac:dyDescent="0.25">
      <c r="B249" s="2">
        <v>10245</v>
      </c>
      <c r="C249" s="3">
        <v>45258</v>
      </c>
      <c r="D249" s="59">
        <v>13</v>
      </c>
      <c r="E249" s="59">
        <v>169796.76</v>
      </c>
      <c r="F249" s="6">
        <f t="shared" si="12"/>
        <v>33</v>
      </c>
      <c r="G249">
        <f t="shared" si="13"/>
        <v>13</v>
      </c>
      <c r="H249">
        <f t="shared" si="14"/>
        <v>169796.76</v>
      </c>
      <c r="I249" cm="1">
        <f t="array" ref="I249">_xlfn.IFS($F249&lt;=30,5,$F249&lt;=60,4,$F249&lt;=120,3,$F249&lt;=180,2,TRUE,1)</f>
        <v>4</v>
      </c>
      <c r="J249" cm="1">
        <f t="array" ref="J249">_xlfn.IFS($G249&gt;=20,5,$G249&gt;=15,4,$G249&gt;=10,3,$G249&gt;=5,2,TRUE,1)</f>
        <v>3</v>
      </c>
      <c r="K249" cm="1">
        <f t="array" ref="K249">_xlfn.IFS($H249&gt;=200000,5,$H249&gt;=100000,4,$H249&gt;=50000,3,$H249&gt;=20000,2,TRUE,1)</f>
        <v>4</v>
      </c>
      <c r="L249" t="str">
        <f t="shared" si="15"/>
        <v>434</v>
      </c>
      <c r="M249" t="str" cm="1">
        <f t="array" ref="M249">_xlfn.IFS(AND(I249&gt;=4,K249&gt;=4,J249&gt;=4),"Champions",AND(I249&gt;=3,K249&gt;=4,J249&gt;=3),"Loyal Customers",AND(I249&gt;=4,J249&gt;=3,K249&gt;=3),"Potential Loyalists",AND(I249&gt;=5,J249&lt;=2),"New Customers",AND(I249&gt;=3,J249&gt;=3,K249&gt;=3),"Promising",AND(I249&lt;=2,J249&gt;=3,K249&gt;=3),"Need Attention",AND(I249&gt;=3,J249&lt;=2,K249&gt;=2),"About to Sleep",AND(I249&lt;=2,J249&gt;=2,K249&gt;=2),"At Risk",AND(I249&lt;=1,K249&gt;=4),"Cant Lose Them",AND(I249&lt;=2,J249&lt;=2),"Hibernating",TRUE,"Lost")</f>
        <v>Loyal Customers</v>
      </c>
    </row>
    <row r="250" spans="2:13" x14ac:dyDescent="0.25">
      <c r="B250" s="2">
        <v>10246</v>
      </c>
      <c r="C250" s="3">
        <v>45234</v>
      </c>
      <c r="D250" s="59">
        <v>12</v>
      </c>
      <c r="E250" s="59">
        <v>144499.47</v>
      </c>
      <c r="F250" s="6">
        <f t="shared" si="12"/>
        <v>57</v>
      </c>
      <c r="G250">
        <f t="shared" si="13"/>
        <v>12</v>
      </c>
      <c r="H250">
        <f t="shared" si="14"/>
        <v>144499.47</v>
      </c>
      <c r="I250" cm="1">
        <f t="array" ref="I250">_xlfn.IFS($F250&lt;=30,5,$F250&lt;=60,4,$F250&lt;=120,3,$F250&lt;=180,2,TRUE,1)</f>
        <v>4</v>
      </c>
      <c r="J250" cm="1">
        <f t="array" ref="J250">_xlfn.IFS($G250&gt;=20,5,$G250&gt;=15,4,$G250&gt;=10,3,$G250&gt;=5,2,TRUE,1)</f>
        <v>3</v>
      </c>
      <c r="K250" cm="1">
        <f t="array" ref="K250">_xlfn.IFS($H250&gt;=200000,5,$H250&gt;=100000,4,$H250&gt;=50000,3,$H250&gt;=20000,2,TRUE,1)</f>
        <v>4</v>
      </c>
      <c r="L250" t="str">
        <f t="shared" si="15"/>
        <v>434</v>
      </c>
      <c r="M250" t="str" cm="1">
        <f t="array" ref="M250">_xlfn.IFS(AND(I250&gt;=4,K250&gt;=4,J250&gt;=4),"Champions",AND(I250&gt;=3,K250&gt;=4,J250&gt;=3),"Loyal Customers",AND(I250&gt;=4,J250&gt;=3,K250&gt;=3),"Potential Loyalists",AND(I250&gt;=5,J250&lt;=2),"New Customers",AND(I250&gt;=3,J250&gt;=3,K250&gt;=3),"Promising",AND(I250&lt;=2,J250&gt;=3,K250&gt;=3),"Need Attention",AND(I250&gt;=3,J250&lt;=2,K250&gt;=2),"About to Sleep",AND(I250&lt;=2,J250&gt;=2,K250&gt;=2),"At Risk",AND(I250&lt;=1,K250&gt;=4),"Cant Lose Them",AND(I250&lt;=2,J250&lt;=2),"Hibernating",TRUE,"Lost")</f>
        <v>Loyal Customers</v>
      </c>
    </row>
    <row r="251" spans="2:13" x14ac:dyDescent="0.25">
      <c r="B251" s="2">
        <v>10247</v>
      </c>
      <c r="C251" s="3">
        <v>45280</v>
      </c>
      <c r="D251" s="59">
        <v>11</v>
      </c>
      <c r="E251" s="59">
        <v>130317.59</v>
      </c>
      <c r="F251" s="6">
        <f t="shared" si="12"/>
        <v>11</v>
      </c>
      <c r="G251">
        <f t="shared" si="13"/>
        <v>11</v>
      </c>
      <c r="H251">
        <f t="shared" si="14"/>
        <v>130317.59</v>
      </c>
      <c r="I251" cm="1">
        <f t="array" ref="I251">_xlfn.IFS($F251&lt;=30,5,$F251&lt;=60,4,$F251&lt;=120,3,$F251&lt;=180,2,TRUE,1)</f>
        <v>5</v>
      </c>
      <c r="J251" cm="1">
        <f t="array" ref="J251">_xlfn.IFS($G251&gt;=20,5,$G251&gt;=15,4,$G251&gt;=10,3,$G251&gt;=5,2,TRUE,1)</f>
        <v>3</v>
      </c>
      <c r="K251" cm="1">
        <f t="array" ref="K251">_xlfn.IFS($H251&gt;=200000,5,$H251&gt;=100000,4,$H251&gt;=50000,3,$H251&gt;=20000,2,TRUE,1)</f>
        <v>4</v>
      </c>
      <c r="L251" t="str">
        <f t="shared" si="15"/>
        <v>534</v>
      </c>
      <c r="M251" t="str" cm="1">
        <f t="array" ref="M251">_xlfn.IFS(AND(I251&gt;=4,K251&gt;=4,J251&gt;=4),"Champions",AND(I251&gt;=3,K251&gt;=4,J251&gt;=3),"Loyal Customers",AND(I251&gt;=4,J251&gt;=3,K251&gt;=3),"Potential Loyalists",AND(I251&gt;=5,J251&lt;=2),"New Customers",AND(I251&gt;=3,J251&gt;=3,K251&gt;=3),"Promising",AND(I251&lt;=2,J251&gt;=3,K251&gt;=3),"Need Attention",AND(I251&gt;=3,J251&lt;=2,K251&gt;=2),"About to Sleep",AND(I251&lt;=2,J251&gt;=2,K251&gt;=2),"At Risk",AND(I251&lt;=1,K251&gt;=4),"Cant Lose Them",AND(I251&lt;=2,J251&lt;=2),"Hibernating",TRUE,"Lost")</f>
        <v>Loyal Customers</v>
      </c>
    </row>
    <row r="252" spans="2:13" x14ac:dyDescent="0.25">
      <c r="B252" s="2">
        <v>10248</v>
      </c>
      <c r="C252" s="3">
        <v>45287</v>
      </c>
      <c r="D252" s="59">
        <v>8</v>
      </c>
      <c r="E252" s="59">
        <v>96801.57</v>
      </c>
      <c r="F252" s="6">
        <f t="shared" si="12"/>
        <v>4</v>
      </c>
      <c r="G252">
        <f t="shared" si="13"/>
        <v>8</v>
      </c>
      <c r="H252">
        <f t="shared" si="14"/>
        <v>96801.57</v>
      </c>
      <c r="I252" cm="1">
        <f t="array" ref="I252">_xlfn.IFS($F252&lt;=30,5,$F252&lt;=60,4,$F252&lt;=120,3,$F252&lt;=180,2,TRUE,1)</f>
        <v>5</v>
      </c>
      <c r="J252" cm="1">
        <f t="array" ref="J252">_xlfn.IFS($G252&gt;=20,5,$G252&gt;=15,4,$G252&gt;=10,3,$G252&gt;=5,2,TRUE,1)</f>
        <v>2</v>
      </c>
      <c r="K252" cm="1">
        <f t="array" ref="K252">_xlfn.IFS($H252&gt;=200000,5,$H252&gt;=100000,4,$H252&gt;=50000,3,$H252&gt;=20000,2,TRUE,1)</f>
        <v>3</v>
      </c>
      <c r="L252" t="str">
        <f t="shared" si="15"/>
        <v>523</v>
      </c>
      <c r="M252" t="str" cm="1">
        <f t="array" ref="M252">_xlfn.IFS(AND(I252&gt;=4,K252&gt;=4,J252&gt;=4),"Champions",AND(I252&gt;=3,K252&gt;=4,J252&gt;=3),"Loyal Customers",AND(I252&gt;=4,J252&gt;=3,K252&gt;=3),"Potential Loyalists",AND(I252&gt;=5,J252&lt;=2),"New Customers",AND(I252&gt;=3,J252&gt;=3,K252&gt;=3),"Promising",AND(I252&lt;=2,J252&gt;=3,K252&gt;=3),"Need Attention",AND(I252&gt;=3,J252&lt;=2,K252&gt;=2),"About to Sleep",AND(I252&lt;=2,J252&gt;=2,K252&gt;=2),"At Risk",AND(I252&lt;=1,K252&gt;=4),"Cant Lose Them",AND(I252&lt;=2,J252&lt;=2),"Hibernating",TRUE,"Lost")</f>
        <v>New Customers</v>
      </c>
    </row>
    <row r="253" spans="2:13" x14ac:dyDescent="0.25">
      <c r="B253" s="2">
        <v>10249</v>
      </c>
      <c r="C253" s="3">
        <v>45258</v>
      </c>
      <c r="D253" s="59">
        <v>22</v>
      </c>
      <c r="E253" s="59">
        <v>222372.09</v>
      </c>
      <c r="F253" s="6">
        <f t="shared" si="12"/>
        <v>33</v>
      </c>
      <c r="G253">
        <f t="shared" si="13"/>
        <v>22</v>
      </c>
      <c r="H253">
        <f t="shared" si="14"/>
        <v>222372.09</v>
      </c>
      <c r="I253" cm="1">
        <f t="array" ref="I253">_xlfn.IFS($F253&lt;=30,5,$F253&lt;=60,4,$F253&lt;=120,3,$F253&lt;=180,2,TRUE,1)</f>
        <v>4</v>
      </c>
      <c r="J253" cm="1">
        <f t="array" ref="J253">_xlfn.IFS($G253&gt;=20,5,$G253&gt;=15,4,$G253&gt;=10,3,$G253&gt;=5,2,TRUE,1)</f>
        <v>5</v>
      </c>
      <c r="K253" cm="1">
        <f t="array" ref="K253">_xlfn.IFS($H253&gt;=200000,5,$H253&gt;=100000,4,$H253&gt;=50000,3,$H253&gt;=20000,2,TRUE,1)</f>
        <v>5</v>
      </c>
      <c r="L253" t="str">
        <f t="shared" si="15"/>
        <v>455</v>
      </c>
      <c r="M253" t="str" cm="1">
        <f t="array" ref="M253">_xlfn.IFS(AND(I253&gt;=4,K253&gt;=4,J253&gt;=4),"Champions",AND(I253&gt;=3,K253&gt;=4,J253&gt;=3),"Loyal Customers",AND(I253&gt;=4,J253&gt;=3,K253&gt;=3),"Potential Loyalists",AND(I253&gt;=5,J253&lt;=2),"New Customers",AND(I253&gt;=3,J253&gt;=3,K253&gt;=3),"Promising",AND(I253&lt;=2,J253&gt;=3,K253&gt;=3),"Need Attention",AND(I253&gt;=3,J253&lt;=2,K253&gt;=2),"About to Sleep",AND(I253&lt;=2,J253&gt;=2,K253&gt;=2),"At Risk",AND(I253&lt;=1,K253&gt;=4),"Cant Lose Them",AND(I253&lt;=2,J253&lt;=2),"Hibernating",TRUE,"Lost")</f>
        <v>Champions</v>
      </c>
    </row>
    <row r="254" spans="2:13" x14ac:dyDescent="0.25">
      <c r="B254" s="2">
        <v>10250</v>
      </c>
      <c r="C254" s="3">
        <v>45269</v>
      </c>
      <c r="D254" s="59">
        <v>11</v>
      </c>
      <c r="E254" s="59">
        <v>81367.77</v>
      </c>
      <c r="F254" s="6">
        <f t="shared" si="12"/>
        <v>22</v>
      </c>
      <c r="G254">
        <f t="shared" si="13"/>
        <v>11</v>
      </c>
      <c r="H254">
        <f t="shared" si="14"/>
        <v>81367.77</v>
      </c>
      <c r="I254" cm="1">
        <f t="array" ref="I254">_xlfn.IFS($F254&lt;=30,5,$F254&lt;=60,4,$F254&lt;=120,3,$F254&lt;=180,2,TRUE,1)</f>
        <v>5</v>
      </c>
      <c r="J254" cm="1">
        <f t="array" ref="J254">_xlfn.IFS($G254&gt;=20,5,$G254&gt;=15,4,$G254&gt;=10,3,$G254&gt;=5,2,TRUE,1)</f>
        <v>3</v>
      </c>
      <c r="K254" cm="1">
        <f t="array" ref="K254">_xlfn.IFS($H254&gt;=200000,5,$H254&gt;=100000,4,$H254&gt;=50000,3,$H254&gt;=20000,2,TRUE,1)</f>
        <v>3</v>
      </c>
      <c r="L254" t="str">
        <f t="shared" si="15"/>
        <v>533</v>
      </c>
      <c r="M254" t="str" cm="1">
        <f t="array" ref="M254">_xlfn.IFS(AND(I254&gt;=4,K254&gt;=4,J254&gt;=4),"Champions",AND(I254&gt;=3,K254&gt;=4,J254&gt;=3),"Loyal Customers",AND(I254&gt;=4,J254&gt;=3,K254&gt;=3),"Potential Loyalists",AND(I254&gt;=5,J254&lt;=2),"New Customers",AND(I254&gt;=3,J254&gt;=3,K254&gt;=3),"Promising",AND(I254&lt;=2,J254&gt;=3,K254&gt;=3),"Need Attention",AND(I254&gt;=3,J254&lt;=2,K254&gt;=2),"About to Sleep",AND(I254&lt;=2,J254&gt;=2,K254&gt;=2),"At Risk",AND(I254&lt;=1,K254&gt;=4),"Cant Lose Them",AND(I254&lt;=2,J254&lt;=2),"Hibernating",TRUE,"Lost")</f>
        <v>Potential Loyalists</v>
      </c>
    </row>
    <row r="255" spans="2:13" x14ac:dyDescent="0.25">
      <c r="B255" s="2">
        <v>10251</v>
      </c>
      <c r="C255" s="3">
        <v>45214</v>
      </c>
      <c r="D255" s="59">
        <v>11</v>
      </c>
      <c r="E255" s="59">
        <v>141052.6</v>
      </c>
      <c r="F255" s="6">
        <f t="shared" si="12"/>
        <v>77</v>
      </c>
      <c r="G255">
        <f t="shared" si="13"/>
        <v>11</v>
      </c>
      <c r="H255">
        <f t="shared" si="14"/>
        <v>141052.6</v>
      </c>
      <c r="I255" cm="1">
        <f t="array" ref="I255">_xlfn.IFS($F255&lt;=30,5,$F255&lt;=60,4,$F255&lt;=120,3,$F255&lt;=180,2,TRUE,1)</f>
        <v>3</v>
      </c>
      <c r="J255" cm="1">
        <f t="array" ref="J255">_xlfn.IFS($G255&gt;=20,5,$G255&gt;=15,4,$G255&gt;=10,3,$G255&gt;=5,2,TRUE,1)</f>
        <v>3</v>
      </c>
      <c r="K255" cm="1">
        <f t="array" ref="K255">_xlfn.IFS($H255&gt;=200000,5,$H255&gt;=100000,4,$H255&gt;=50000,3,$H255&gt;=20000,2,TRUE,1)</f>
        <v>4</v>
      </c>
      <c r="L255" t="str">
        <f t="shared" si="15"/>
        <v>334</v>
      </c>
      <c r="M255" t="str" cm="1">
        <f t="array" ref="M255">_xlfn.IFS(AND(I255&gt;=4,K255&gt;=4,J255&gt;=4),"Champions",AND(I255&gt;=3,K255&gt;=4,J255&gt;=3),"Loyal Customers",AND(I255&gt;=4,J255&gt;=3,K255&gt;=3),"Potential Loyalists",AND(I255&gt;=5,J255&lt;=2),"New Customers",AND(I255&gt;=3,J255&gt;=3,K255&gt;=3),"Promising",AND(I255&lt;=2,J255&gt;=3,K255&gt;=3),"Need Attention",AND(I255&gt;=3,J255&lt;=2,K255&gt;=2),"About to Sleep",AND(I255&lt;=2,J255&gt;=2,K255&gt;=2),"At Risk",AND(I255&lt;=1,K255&gt;=4),"Cant Lose Them",AND(I255&lt;=2,J255&lt;=2),"Hibernating",TRUE,"Lost")</f>
        <v>Loyal Customers</v>
      </c>
    </row>
    <row r="256" spans="2:13" x14ac:dyDescent="0.25">
      <c r="B256" s="2">
        <v>10252</v>
      </c>
      <c r="C256" s="3">
        <v>45240</v>
      </c>
      <c r="D256" s="59">
        <v>11</v>
      </c>
      <c r="E256" s="59">
        <v>124989.42</v>
      </c>
      <c r="F256" s="6">
        <f t="shared" si="12"/>
        <v>51</v>
      </c>
      <c r="G256">
        <f t="shared" si="13"/>
        <v>11</v>
      </c>
      <c r="H256">
        <f t="shared" si="14"/>
        <v>124989.42</v>
      </c>
      <c r="I256" cm="1">
        <f t="array" ref="I256">_xlfn.IFS($F256&lt;=30,5,$F256&lt;=60,4,$F256&lt;=120,3,$F256&lt;=180,2,TRUE,1)</f>
        <v>4</v>
      </c>
      <c r="J256" cm="1">
        <f t="array" ref="J256">_xlfn.IFS($G256&gt;=20,5,$G256&gt;=15,4,$G256&gt;=10,3,$G256&gt;=5,2,TRUE,1)</f>
        <v>3</v>
      </c>
      <c r="K256" cm="1">
        <f t="array" ref="K256">_xlfn.IFS($H256&gt;=200000,5,$H256&gt;=100000,4,$H256&gt;=50000,3,$H256&gt;=20000,2,TRUE,1)</f>
        <v>4</v>
      </c>
      <c r="L256" t="str">
        <f t="shared" si="15"/>
        <v>434</v>
      </c>
      <c r="M256" t="str" cm="1">
        <f t="array" ref="M256">_xlfn.IFS(AND(I256&gt;=4,K256&gt;=4,J256&gt;=4),"Champions",AND(I256&gt;=3,K256&gt;=4,J256&gt;=3),"Loyal Customers",AND(I256&gt;=4,J256&gt;=3,K256&gt;=3),"Potential Loyalists",AND(I256&gt;=5,J256&lt;=2),"New Customers",AND(I256&gt;=3,J256&gt;=3,K256&gt;=3),"Promising",AND(I256&lt;=2,J256&gt;=3,K256&gt;=3),"Need Attention",AND(I256&gt;=3,J256&lt;=2,K256&gt;=2),"About to Sleep",AND(I256&lt;=2,J256&gt;=2,K256&gt;=2),"At Risk",AND(I256&lt;=1,K256&gt;=4),"Cant Lose Them",AND(I256&lt;=2,J256&lt;=2),"Hibernating",TRUE,"Lost")</f>
        <v>Loyal Customers</v>
      </c>
    </row>
    <row r="257" spans="2:13" x14ac:dyDescent="0.25">
      <c r="B257" s="2">
        <v>10253</v>
      </c>
      <c r="C257" s="3">
        <v>45281</v>
      </c>
      <c r="D257" s="59">
        <v>18</v>
      </c>
      <c r="E257" s="59">
        <v>152739.38</v>
      </c>
      <c r="F257" s="6">
        <f t="shared" si="12"/>
        <v>10</v>
      </c>
      <c r="G257">
        <f t="shared" si="13"/>
        <v>18</v>
      </c>
      <c r="H257">
        <f t="shared" si="14"/>
        <v>152739.38</v>
      </c>
      <c r="I257" cm="1">
        <f t="array" ref="I257">_xlfn.IFS($F257&lt;=30,5,$F257&lt;=60,4,$F257&lt;=120,3,$F257&lt;=180,2,TRUE,1)</f>
        <v>5</v>
      </c>
      <c r="J257" cm="1">
        <f t="array" ref="J257">_xlfn.IFS($G257&gt;=20,5,$G257&gt;=15,4,$G257&gt;=10,3,$G257&gt;=5,2,TRUE,1)</f>
        <v>4</v>
      </c>
      <c r="K257" cm="1">
        <f t="array" ref="K257">_xlfn.IFS($H257&gt;=200000,5,$H257&gt;=100000,4,$H257&gt;=50000,3,$H257&gt;=20000,2,TRUE,1)</f>
        <v>4</v>
      </c>
      <c r="L257" t="str">
        <f t="shared" si="15"/>
        <v>544</v>
      </c>
      <c r="M257" t="str" cm="1">
        <f t="array" ref="M257">_xlfn.IFS(AND(I257&gt;=4,K257&gt;=4,J257&gt;=4),"Champions",AND(I257&gt;=3,K257&gt;=4,J257&gt;=3),"Loyal Customers",AND(I257&gt;=4,J257&gt;=3,K257&gt;=3),"Potential Loyalists",AND(I257&gt;=5,J257&lt;=2),"New Customers",AND(I257&gt;=3,J257&gt;=3,K257&gt;=3),"Promising",AND(I257&lt;=2,J257&gt;=3,K257&gt;=3),"Need Attention",AND(I257&gt;=3,J257&lt;=2,K257&gt;=2),"About to Sleep",AND(I257&lt;=2,J257&gt;=2,K257&gt;=2),"At Risk",AND(I257&lt;=1,K257&gt;=4),"Cant Lose Them",AND(I257&lt;=2,J257&lt;=2),"Hibernating",TRUE,"Lost")</f>
        <v>Champions</v>
      </c>
    </row>
    <row r="258" spans="2:13" x14ac:dyDescent="0.25">
      <c r="B258" s="2">
        <v>10254</v>
      </c>
      <c r="C258" s="3">
        <v>45255</v>
      </c>
      <c r="D258" s="59">
        <v>24</v>
      </c>
      <c r="E258" s="59">
        <v>370673.08</v>
      </c>
      <c r="F258" s="6">
        <f t="shared" si="12"/>
        <v>36</v>
      </c>
      <c r="G258">
        <f t="shared" si="13"/>
        <v>24</v>
      </c>
      <c r="H258">
        <f t="shared" si="14"/>
        <v>370673.08</v>
      </c>
      <c r="I258" cm="1">
        <f t="array" ref="I258">_xlfn.IFS($F258&lt;=30,5,$F258&lt;=60,4,$F258&lt;=120,3,$F258&lt;=180,2,TRUE,1)</f>
        <v>4</v>
      </c>
      <c r="J258" cm="1">
        <f t="array" ref="J258">_xlfn.IFS($G258&gt;=20,5,$G258&gt;=15,4,$G258&gt;=10,3,$G258&gt;=5,2,TRUE,1)</f>
        <v>5</v>
      </c>
      <c r="K258" cm="1">
        <f t="array" ref="K258">_xlfn.IFS($H258&gt;=200000,5,$H258&gt;=100000,4,$H258&gt;=50000,3,$H258&gt;=20000,2,TRUE,1)</f>
        <v>5</v>
      </c>
      <c r="L258" t="str">
        <f t="shared" si="15"/>
        <v>455</v>
      </c>
      <c r="M258" t="str" cm="1">
        <f t="array" ref="M258">_xlfn.IFS(AND(I258&gt;=4,K258&gt;=4,J258&gt;=4),"Champions",AND(I258&gt;=3,K258&gt;=4,J258&gt;=3),"Loyal Customers",AND(I258&gt;=4,J258&gt;=3,K258&gt;=3),"Potential Loyalists",AND(I258&gt;=5,J258&lt;=2),"New Customers",AND(I258&gt;=3,J258&gt;=3,K258&gt;=3),"Promising",AND(I258&lt;=2,J258&gt;=3,K258&gt;=3),"Need Attention",AND(I258&gt;=3,J258&lt;=2,K258&gt;=2),"About to Sleep",AND(I258&lt;=2,J258&gt;=2,K258&gt;=2),"At Risk",AND(I258&lt;=1,K258&gt;=4),"Cant Lose Them",AND(I258&lt;=2,J258&lt;=2),"Hibernating",TRUE,"Lost")</f>
        <v>Champions</v>
      </c>
    </row>
    <row r="259" spans="2:13" x14ac:dyDescent="0.25">
      <c r="B259" s="2">
        <v>10255</v>
      </c>
      <c r="C259" s="3">
        <v>45289</v>
      </c>
      <c r="D259" s="59">
        <v>14</v>
      </c>
      <c r="E259" s="59">
        <v>99149.99</v>
      </c>
      <c r="F259" s="6">
        <f t="shared" si="12"/>
        <v>2</v>
      </c>
      <c r="G259">
        <f t="shared" si="13"/>
        <v>14</v>
      </c>
      <c r="H259">
        <f t="shared" si="14"/>
        <v>99149.99</v>
      </c>
      <c r="I259" cm="1">
        <f t="array" ref="I259">_xlfn.IFS($F259&lt;=30,5,$F259&lt;=60,4,$F259&lt;=120,3,$F259&lt;=180,2,TRUE,1)</f>
        <v>5</v>
      </c>
      <c r="J259" cm="1">
        <f t="array" ref="J259">_xlfn.IFS($G259&gt;=20,5,$G259&gt;=15,4,$G259&gt;=10,3,$G259&gt;=5,2,TRUE,1)</f>
        <v>3</v>
      </c>
      <c r="K259" cm="1">
        <f t="array" ref="K259">_xlfn.IFS($H259&gt;=200000,5,$H259&gt;=100000,4,$H259&gt;=50000,3,$H259&gt;=20000,2,TRUE,1)</f>
        <v>3</v>
      </c>
      <c r="L259" t="str">
        <f t="shared" si="15"/>
        <v>533</v>
      </c>
      <c r="M259" t="str" cm="1">
        <f t="array" ref="M259">_xlfn.IFS(AND(I259&gt;=4,K259&gt;=4,J259&gt;=4),"Champions",AND(I259&gt;=3,K259&gt;=4,J259&gt;=3),"Loyal Customers",AND(I259&gt;=4,J259&gt;=3,K259&gt;=3),"Potential Loyalists",AND(I259&gt;=5,J259&lt;=2),"New Customers",AND(I259&gt;=3,J259&gt;=3,K259&gt;=3),"Promising",AND(I259&lt;=2,J259&gt;=3,K259&gt;=3),"Need Attention",AND(I259&gt;=3,J259&lt;=2,K259&gt;=2),"About to Sleep",AND(I259&lt;=2,J259&gt;=2,K259&gt;=2),"At Risk",AND(I259&lt;=1,K259&gt;=4),"Cant Lose Them",AND(I259&lt;=2,J259&lt;=2),"Hibernating",TRUE,"Lost")</f>
        <v>Potential Loyalists</v>
      </c>
    </row>
    <row r="260" spans="2:13" x14ac:dyDescent="0.25">
      <c r="B260" s="2">
        <v>10256</v>
      </c>
      <c r="C260" s="3">
        <v>45240</v>
      </c>
      <c r="D260" s="59">
        <v>13</v>
      </c>
      <c r="E260" s="59">
        <v>73497.11</v>
      </c>
      <c r="F260" s="6">
        <f t="shared" ref="F260:F323" si="16">$E$1-$C260</f>
        <v>51</v>
      </c>
      <c r="G260">
        <f t="shared" ref="G260:G323" si="17">$D260</f>
        <v>13</v>
      </c>
      <c r="H260">
        <f t="shared" ref="H260:H323" si="18">$E260</f>
        <v>73497.11</v>
      </c>
      <c r="I260" cm="1">
        <f t="array" ref="I260">_xlfn.IFS($F260&lt;=30,5,$F260&lt;=60,4,$F260&lt;=120,3,$F260&lt;=180,2,TRUE,1)</f>
        <v>4</v>
      </c>
      <c r="J260" cm="1">
        <f t="array" ref="J260">_xlfn.IFS($G260&gt;=20,5,$G260&gt;=15,4,$G260&gt;=10,3,$G260&gt;=5,2,TRUE,1)</f>
        <v>3</v>
      </c>
      <c r="K260" cm="1">
        <f t="array" ref="K260">_xlfn.IFS($H260&gt;=200000,5,$H260&gt;=100000,4,$H260&gt;=50000,3,$H260&gt;=20000,2,TRUE,1)</f>
        <v>3</v>
      </c>
      <c r="L260" t="str">
        <f t="shared" si="15"/>
        <v>433</v>
      </c>
      <c r="M260" t="str" cm="1">
        <f t="array" ref="M260">_xlfn.IFS(AND(I260&gt;=4,K260&gt;=4,J260&gt;=4),"Champions",AND(I260&gt;=3,K260&gt;=4,J260&gt;=3),"Loyal Customers",AND(I260&gt;=4,J260&gt;=3,K260&gt;=3),"Potential Loyalists",AND(I260&gt;=5,J260&lt;=2),"New Customers",AND(I260&gt;=3,J260&gt;=3,K260&gt;=3),"Promising",AND(I260&lt;=2,J260&gt;=3,K260&gt;=3),"Need Attention",AND(I260&gt;=3,J260&lt;=2,K260&gt;=2),"About to Sleep",AND(I260&lt;=2,J260&gt;=2,K260&gt;=2),"At Risk",AND(I260&lt;=1,K260&gt;=4),"Cant Lose Them",AND(I260&lt;=2,J260&lt;=2),"Hibernating",TRUE,"Lost")</f>
        <v>Potential Loyalists</v>
      </c>
    </row>
    <row r="261" spans="2:13" x14ac:dyDescent="0.25">
      <c r="B261" s="2">
        <v>10257</v>
      </c>
      <c r="C261" s="3">
        <v>45291</v>
      </c>
      <c r="D261" s="59">
        <v>14</v>
      </c>
      <c r="E261" s="59">
        <v>101633.37</v>
      </c>
      <c r="F261" s="6">
        <f t="shared" si="16"/>
        <v>0</v>
      </c>
      <c r="G261">
        <f t="shared" si="17"/>
        <v>14</v>
      </c>
      <c r="H261">
        <f t="shared" si="18"/>
        <v>101633.37</v>
      </c>
      <c r="I261" cm="1">
        <f t="array" ref="I261">_xlfn.IFS($F261&lt;=30,5,$F261&lt;=60,4,$F261&lt;=120,3,$F261&lt;=180,2,TRUE,1)</f>
        <v>5</v>
      </c>
      <c r="J261" cm="1">
        <f t="array" ref="J261">_xlfn.IFS($G261&gt;=20,5,$G261&gt;=15,4,$G261&gt;=10,3,$G261&gt;=5,2,TRUE,1)</f>
        <v>3</v>
      </c>
      <c r="K261" cm="1">
        <f t="array" ref="K261">_xlfn.IFS($H261&gt;=200000,5,$H261&gt;=100000,4,$H261&gt;=50000,3,$H261&gt;=20000,2,TRUE,1)</f>
        <v>4</v>
      </c>
      <c r="L261" t="str">
        <f t="shared" ref="L261:L324" si="19">I261&amp;J261&amp;K261</f>
        <v>534</v>
      </c>
      <c r="M261" t="str" cm="1">
        <f t="array" ref="M261">_xlfn.IFS(AND(I261&gt;=4,K261&gt;=4,J261&gt;=4),"Champions",AND(I261&gt;=3,K261&gt;=4,J261&gt;=3),"Loyal Customers",AND(I261&gt;=4,J261&gt;=3,K261&gt;=3),"Potential Loyalists",AND(I261&gt;=5,J261&lt;=2),"New Customers",AND(I261&gt;=3,J261&gt;=3,K261&gt;=3),"Promising",AND(I261&lt;=2,J261&gt;=3,K261&gt;=3),"Need Attention",AND(I261&gt;=3,J261&lt;=2,K261&gt;=2),"About to Sleep",AND(I261&lt;=2,J261&gt;=2,K261&gt;=2),"At Risk",AND(I261&lt;=1,K261&gt;=4),"Cant Lose Them",AND(I261&lt;=2,J261&lt;=2),"Hibernating",TRUE,"Lost")</f>
        <v>Loyal Customers</v>
      </c>
    </row>
    <row r="262" spans="2:13" x14ac:dyDescent="0.25">
      <c r="B262" s="2">
        <v>10258</v>
      </c>
      <c r="C262" s="3">
        <v>45261</v>
      </c>
      <c r="D262" s="59">
        <v>12</v>
      </c>
      <c r="E262" s="59">
        <v>129980.49</v>
      </c>
      <c r="F262" s="6">
        <f t="shared" si="16"/>
        <v>30</v>
      </c>
      <c r="G262">
        <f t="shared" si="17"/>
        <v>12</v>
      </c>
      <c r="H262">
        <f t="shared" si="18"/>
        <v>129980.49</v>
      </c>
      <c r="I262" cm="1">
        <f t="array" ref="I262">_xlfn.IFS($F262&lt;=30,5,$F262&lt;=60,4,$F262&lt;=120,3,$F262&lt;=180,2,TRUE,1)</f>
        <v>5</v>
      </c>
      <c r="J262" cm="1">
        <f t="array" ref="J262">_xlfn.IFS($G262&gt;=20,5,$G262&gt;=15,4,$G262&gt;=10,3,$G262&gt;=5,2,TRUE,1)</f>
        <v>3</v>
      </c>
      <c r="K262" cm="1">
        <f t="array" ref="K262">_xlfn.IFS($H262&gt;=200000,5,$H262&gt;=100000,4,$H262&gt;=50000,3,$H262&gt;=20000,2,TRUE,1)</f>
        <v>4</v>
      </c>
      <c r="L262" t="str">
        <f t="shared" si="19"/>
        <v>534</v>
      </c>
      <c r="M262" t="str" cm="1">
        <f t="array" ref="M262">_xlfn.IFS(AND(I262&gt;=4,K262&gt;=4,J262&gt;=4),"Champions",AND(I262&gt;=3,K262&gt;=4,J262&gt;=3),"Loyal Customers",AND(I262&gt;=4,J262&gt;=3,K262&gt;=3),"Potential Loyalists",AND(I262&gt;=5,J262&lt;=2),"New Customers",AND(I262&gt;=3,J262&gt;=3,K262&gt;=3),"Promising",AND(I262&lt;=2,J262&gt;=3,K262&gt;=3),"Need Attention",AND(I262&gt;=3,J262&lt;=2,K262&gt;=2),"About to Sleep",AND(I262&lt;=2,J262&gt;=2,K262&gt;=2),"At Risk",AND(I262&lt;=1,K262&gt;=4),"Cant Lose Them",AND(I262&lt;=2,J262&lt;=2),"Hibernating",TRUE,"Lost")</f>
        <v>Loyal Customers</v>
      </c>
    </row>
    <row r="263" spans="2:13" x14ac:dyDescent="0.25">
      <c r="B263" s="2">
        <v>10259</v>
      </c>
      <c r="C263" s="3">
        <v>45276</v>
      </c>
      <c r="D263" s="59">
        <v>18</v>
      </c>
      <c r="E263" s="59">
        <v>142717.07</v>
      </c>
      <c r="F263" s="6">
        <f t="shared" si="16"/>
        <v>15</v>
      </c>
      <c r="G263">
        <f t="shared" si="17"/>
        <v>18</v>
      </c>
      <c r="H263">
        <f t="shared" si="18"/>
        <v>142717.07</v>
      </c>
      <c r="I263" cm="1">
        <f t="array" ref="I263">_xlfn.IFS($F263&lt;=30,5,$F263&lt;=60,4,$F263&lt;=120,3,$F263&lt;=180,2,TRUE,1)</f>
        <v>5</v>
      </c>
      <c r="J263" cm="1">
        <f t="array" ref="J263">_xlfn.IFS($G263&gt;=20,5,$G263&gt;=15,4,$G263&gt;=10,3,$G263&gt;=5,2,TRUE,1)</f>
        <v>4</v>
      </c>
      <c r="K263" cm="1">
        <f t="array" ref="K263">_xlfn.IFS($H263&gt;=200000,5,$H263&gt;=100000,4,$H263&gt;=50000,3,$H263&gt;=20000,2,TRUE,1)</f>
        <v>4</v>
      </c>
      <c r="L263" t="str">
        <f t="shared" si="19"/>
        <v>544</v>
      </c>
      <c r="M263" t="str" cm="1">
        <f t="array" ref="M263">_xlfn.IFS(AND(I263&gt;=4,K263&gt;=4,J263&gt;=4),"Champions",AND(I263&gt;=3,K263&gt;=4,J263&gt;=3),"Loyal Customers",AND(I263&gt;=4,J263&gt;=3,K263&gt;=3),"Potential Loyalists",AND(I263&gt;=5,J263&lt;=2),"New Customers",AND(I263&gt;=3,J263&gt;=3,K263&gt;=3),"Promising",AND(I263&lt;=2,J263&gt;=3,K263&gt;=3),"Need Attention",AND(I263&gt;=3,J263&lt;=2,K263&gt;=2),"About to Sleep",AND(I263&lt;=2,J263&gt;=2,K263&gt;=2),"At Risk",AND(I263&lt;=1,K263&gt;=4),"Cant Lose Them",AND(I263&lt;=2,J263&lt;=2),"Hibernating",TRUE,"Lost")</f>
        <v>Champions</v>
      </c>
    </row>
    <row r="264" spans="2:13" x14ac:dyDescent="0.25">
      <c r="B264" s="2">
        <v>10260</v>
      </c>
      <c r="C264" s="3">
        <v>45275</v>
      </c>
      <c r="D264" s="59">
        <v>18</v>
      </c>
      <c r="E264" s="59">
        <v>202377.17</v>
      </c>
      <c r="F264" s="6">
        <f t="shared" si="16"/>
        <v>16</v>
      </c>
      <c r="G264">
        <f t="shared" si="17"/>
        <v>18</v>
      </c>
      <c r="H264">
        <f t="shared" si="18"/>
        <v>202377.17</v>
      </c>
      <c r="I264" cm="1">
        <f t="array" ref="I264">_xlfn.IFS($F264&lt;=30,5,$F264&lt;=60,4,$F264&lt;=120,3,$F264&lt;=180,2,TRUE,1)</f>
        <v>5</v>
      </c>
      <c r="J264" cm="1">
        <f t="array" ref="J264">_xlfn.IFS($G264&gt;=20,5,$G264&gt;=15,4,$G264&gt;=10,3,$G264&gt;=5,2,TRUE,1)</f>
        <v>4</v>
      </c>
      <c r="K264" cm="1">
        <f t="array" ref="K264">_xlfn.IFS($H264&gt;=200000,5,$H264&gt;=100000,4,$H264&gt;=50000,3,$H264&gt;=20000,2,TRUE,1)</f>
        <v>5</v>
      </c>
      <c r="L264" t="str">
        <f t="shared" si="19"/>
        <v>545</v>
      </c>
      <c r="M264" t="str" cm="1">
        <f t="array" ref="M264">_xlfn.IFS(AND(I264&gt;=4,K264&gt;=4,J264&gt;=4),"Champions",AND(I264&gt;=3,K264&gt;=4,J264&gt;=3),"Loyal Customers",AND(I264&gt;=4,J264&gt;=3,K264&gt;=3),"Potential Loyalists",AND(I264&gt;=5,J264&lt;=2),"New Customers",AND(I264&gt;=3,J264&gt;=3,K264&gt;=3),"Promising",AND(I264&lt;=2,J264&gt;=3,K264&gt;=3),"Need Attention",AND(I264&gt;=3,J264&lt;=2,K264&gt;=2),"About to Sleep",AND(I264&lt;=2,J264&gt;=2,K264&gt;=2),"At Risk",AND(I264&lt;=1,K264&gt;=4),"Cant Lose Them",AND(I264&lt;=2,J264&lt;=2),"Hibernating",TRUE,"Lost")</f>
        <v>Champions</v>
      </c>
    </row>
    <row r="265" spans="2:13" x14ac:dyDescent="0.25">
      <c r="B265" s="2">
        <v>10261</v>
      </c>
      <c r="C265" s="3">
        <v>45273</v>
      </c>
      <c r="D265" s="59">
        <v>20</v>
      </c>
      <c r="E265" s="59">
        <v>226762.68</v>
      </c>
      <c r="F265" s="6">
        <f t="shared" si="16"/>
        <v>18</v>
      </c>
      <c r="G265">
        <f t="shared" si="17"/>
        <v>20</v>
      </c>
      <c r="H265">
        <f t="shared" si="18"/>
        <v>226762.68</v>
      </c>
      <c r="I265" cm="1">
        <f t="array" ref="I265">_xlfn.IFS($F265&lt;=30,5,$F265&lt;=60,4,$F265&lt;=120,3,$F265&lt;=180,2,TRUE,1)</f>
        <v>5</v>
      </c>
      <c r="J265" cm="1">
        <f t="array" ref="J265">_xlfn.IFS($G265&gt;=20,5,$G265&gt;=15,4,$G265&gt;=10,3,$G265&gt;=5,2,TRUE,1)</f>
        <v>5</v>
      </c>
      <c r="K265" cm="1">
        <f t="array" ref="K265">_xlfn.IFS($H265&gt;=200000,5,$H265&gt;=100000,4,$H265&gt;=50000,3,$H265&gt;=20000,2,TRUE,1)</f>
        <v>5</v>
      </c>
      <c r="L265" t="str">
        <f t="shared" si="19"/>
        <v>555</v>
      </c>
      <c r="M265" t="str" cm="1">
        <f t="array" ref="M265">_xlfn.IFS(AND(I265&gt;=4,K265&gt;=4,J265&gt;=4),"Champions",AND(I265&gt;=3,K265&gt;=4,J265&gt;=3),"Loyal Customers",AND(I265&gt;=4,J265&gt;=3,K265&gt;=3),"Potential Loyalists",AND(I265&gt;=5,J265&lt;=2),"New Customers",AND(I265&gt;=3,J265&gt;=3,K265&gt;=3),"Promising",AND(I265&lt;=2,J265&gt;=3,K265&gt;=3),"Need Attention",AND(I265&gt;=3,J265&lt;=2,K265&gt;=2),"About to Sleep",AND(I265&lt;=2,J265&gt;=2,K265&gt;=2),"At Risk",AND(I265&lt;=1,K265&gt;=4),"Cant Lose Them",AND(I265&lt;=2,J265&lt;=2),"Hibernating",TRUE,"Lost")</f>
        <v>Champions</v>
      </c>
    </row>
    <row r="266" spans="2:13" x14ac:dyDescent="0.25">
      <c r="B266" s="2">
        <v>10262</v>
      </c>
      <c r="C266" s="3">
        <v>45231</v>
      </c>
      <c r="D266" s="59">
        <v>12</v>
      </c>
      <c r="E266" s="59">
        <v>99437.75</v>
      </c>
      <c r="F266" s="6">
        <f t="shared" si="16"/>
        <v>60</v>
      </c>
      <c r="G266">
        <f t="shared" si="17"/>
        <v>12</v>
      </c>
      <c r="H266">
        <f t="shared" si="18"/>
        <v>99437.75</v>
      </c>
      <c r="I266" cm="1">
        <f t="array" ref="I266">_xlfn.IFS($F266&lt;=30,5,$F266&lt;=60,4,$F266&lt;=120,3,$F266&lt;=180,2,TRUE,1)</f>
        <v>4</v>
      </c>
      <c r="J266" cm="1">
        <f t="array" ref="J266">_xlfn.IFS($G266&gt;=20,5,$G266&gt;=15,4,$G266&gt;=10,3,$G266&gt;=5,2,TRUE,1)</f>
        <v>3</v>
      </c>
      <c r="K266" cm="1">
        <f t="array" ref="K266">_xlfn.IFS($H266&gt;=200000,5,$H266&gt;=100000,4,$H266&gt;=50000,3,$H266&gt;=20000,2,TRUE,1)</f>
        <v>3</v>
      </c>
      <c r="L266" t="str">
        <f t="shared" si="19"/>
        <v>433</v>
      </c>
      <c r="M266" t="str" cm="1">
        <f t="array" ref="M266">_xlfn.IFS(AND(I266&gt;=4,K266&gt;=4,J266&gt;=4),"Champions",AND(I266&gt;=3,K266&gt;=4,J266&gt;=3),"Loyal Customers",AND(I266&gt;=4,J266&gt;=3,K266&gt;=3),"Potential Loyalists",AND(I266&gt;=5,J266&lt;=2),"New Customers",AND(I266&gt;=3,J266&gt;=3,K266&gt;=3),"Promising",AND(I266&lt;=2,J266&gt;=3,K266&gt;=3),"Need Attention",AND(I266&gt;=3,J266&lt;=2,K266&gt;=2),"About to Sleep",AND(I266&lt;=2,J266&gt;=2,K266&gt;=2),"At Risk",AND(I266&lt;=1,K266&gt;=4),"Cant Lose Them",AND(I266&lt;=2,J266&lt;=2),"Hibernating",TRUE,"Lost")</f>
        <v>Potential Loyalists</v>
      </c>
    </row>
    <row r="267" spans="2:13" x14ac:dyDescent="0.25">
      <c r="B267" s="2">
        <v>10263</v>
      </c>
      <c r="C267" s="3">
        <v>45237</v>
      </c>
      <c r="D267" s="59">
        <v>13</v>
      </c>
      <c r="E267" s="59">
        <v>120690.95</v>
      </c>
      <c r="F267" s="6">
        <f t="shared" si="16"/>
        <v>54</v>
      </c>
      <c r="G267">
        <f t="shared" si="17"/>
        <v>13</v>
      </c>
      <c r="H267">
        <f t="shared" si="18"/>
        <v>120690.95</v>
      </c>
      <c r="I267" cm="1">
        <f t="array" ref="I267">_xlfn.IFS($F267&lt;=30,5,$F267&lt;=60,4,$F267&lt;=120,3,$F267&lt;=180,2,TRUE,1)</f>
        <v>4</v>
      </c>
      <c r="J267" cm="1">
        <f t="array" ref="J267">_xlfn.IFS($G267&gt;=20,5,$G267&gt;=15,4,$G267&gt;=10,3,$G267&gt;=5,2,TRUE,1)</f>
        <v>3</v>
      </c>
      <c r="K267" cm="1">
        <f t="array" ref="K267">_xlfn.IFS($H267&gt;=200000,5,$H267&gt;=100000,4,$H267&gt;=50000,3,$H267&gt;=20000,2,TRUE,1)</f>
        <v>4</v>
      </c>
      <c r="L267" t="str">
        <f t="shared" si="19"/>
        <v>434</v>
      </c>
      <c r="M267" t="str" cm="1">
        <f t="array" ref="M267">_xlfn.IFS(AND(I267&gt;=4,K267&gt;=4,J267&gt;=4),"Champions",AND(I267&gt;=3,K267&gt;=4,J267&gt;=3),"Loyal Customers",AND(I267&gt;=4,J267&gt;=3,K267&gt;=3),"Potential Loyalists",AND(I267&gt;=5,J267&lt;=2),"New Customers",AND(I267&gt;=3,J267&gt;=3,K267&gt;=3),"Promising",AND(I267&lt;=2,J267&gt;=3,K267&gt;=3),"Need Attention",AND(I267&gt;=3,J267&lt;=2,K267&gt;=2),"About to Sleep",AND(I267&lt;=2,J267&gt;=2,K267&gt;=2),"At Risk",AND(I267&lt;=1,K267&gt;=4),"Cant Lose Them",AND(I267&lt;=2,J267&lt;=2),"Hibernating",TRUE,"Lost")</f>
        <v>Loyal Customers</v>
      </c>
    </row>
    <row r="268" spans="2:13" x14ac:dyDescent="0.25">
      <c r="B268" s="2">
        <v>10264</v>
      </c>
      <c r="C268" s="3">
        <v>45232</v>
      </c>
      <c r="D268" s="59">
        <v>8</v>
      </c>
      <c r="E268" s="59">
        <v>114846.47</v>
      </c>
      <c r="F268" s="6">
        <f t="shared" si="16"/>
        <v>59</v>
      </c>
      <c r="G268">
        <f t="shared" si="17"/>
        <v>8</v>
      </c>
      <c r="H268">
        <f t="shared" si="18"/>
        <v>114846.47</v>
      </c>
      <c r="I268" cm="1">
        <f t="array" ref="I268">_xlfn.IFS($F268&lt;=30,5,$F268&lt;=60,4,$F268&lt;=120,3,$F268&lt;=180,2,TRUE,1)</f>
        <v>4</v>
      </c>
      <c r="J268" cm="1">
        <f t="array" ref="J268">_xlfn.IFS($G268&gt;=20,5,$G268&gt;=15,4,$G268&gt;=10,3,$G268&gt;=5,2,TRUE,1)</f>
        <v>2</v>
      </c>
      <c r="K268" cm="1">
        <f t="array" ref="K268">_xlfn.IFS($H268&gt;=200000,5,$H268&gt;=100000,4,$H268&gt;=50000,3,$H268&gt;=20000,2,TRUE,1)</f>
        <v>4</v>
      </c>
      <c r="L268" t="str">
        <f t="shared" si="19"/>
        <v>424</v>
      </c>
      <c r="M268" t="str" cm="1">
        <f t="array" ref="M268">_xlfn.IFS(AND(I268&gt;=4,K268&gt;=4,J268&gt;=4),"Champions",AND(I268&gt;=3,K268&gt;=4,J268&gt;=3),"Loyal Customers",AND(I268&gt;=4,J268&gt;=3,K268&gt;=3),"Potential Loyalists",AND(I268&gt;=5,J268&lt;=2),"New Customers",AND(I268&gt;=3,J268&gt;=3,K268&gt;=3),"Promising",AND(I268&lt;=2,J268&gt;=3,K268&gt;=3),"Need Attention",AND(I268&gt;=3,J268&lt;=2,K268&gt;=2),"About to Sleep",AND(I268&lt;=2,J268&gt;=2,K268&gt;=2),"At Risk",AND(I268&lt;=1,K268&gt;=4),"Cant Lose Them",AND(I268&lt;=2,J268&lt;=2),"Hibernating",TRUE,"Lost")</f>
        <v>About to Sleep</v>
      </c>
    </row>
    <row r="269" spans="2:13" x14ac:dyDescent="0.25">
      <c r="B269" s="2">
        <v>10265</v>
      </c>
      <c r="C269" s="3">
        <v>45261</v>
      </c>
      <c r="D269" s="59">
        <v>19</v>
      </c>
      <c r="E269" s="59">
        <v>233267.79</v>
      </c>
      <c r="F269" s="6">
        <f t="shared" si="16"/>
        <v>30</v>
      </c>
      <c r="G269">
        <f t="shared" si="17"/>
        <v>19</v>
      </c>
      <c r="H269">
        <f t="shared" si="18"/>
        <v>233267.79</v>
      </c>
      <c r="I269" cm="1">
        <f t="array" ref="I269">_xlfn.IFS($F269&lt;=30,5,$F269&lt;=60,4,$F269&lt;=120,3,$F269&lt;=180,2,TRUE,1)</f>
        <v>5</v>
      </c>
      <c r="J269" cm="1">
        <f t="array" ref="J269">_xlfn.IFS($G269&gt;=20,5,$G269&gt;=15,4,$G269&gt;=10,3,$G269&gt;=5,2,TRUE,1)</f>
        <v>4</v>
      </c>
      <c r="K269" cm="1">
        <f t="array" ref="K269">_xlfn.IFS($H269&gt;=200000,5,$H269&gt;=100000,4,$H269&gt;=50000,3,$H269&gt;=20000,2,TRUE,1)</f>
        <v>5</v>
      </c>
      <c r="L269" t="str">
        <f t="shared" si="19"/>
        <v>545</v>
      </c>
      <c r="M269" t="str" cm="1">
        <f t="array" ref="M269">_xlfn.IFS(AND(I269&gt;=4,K269&gt;=4,J269&gt;=4),"Champions",AND(I269&gt;=3,K269&gt;=4,J269&gt;=3),"Loyal Customers",AND(I269&gt;=4,J269&gt;=3,K269&gt;=3),"Potential Loyalists",AND(I269&gt;=5,J269&lt;=2),"New Customers",AND(I269&gt;=3,J269&gt;=3,K269&gt;=3),"Promising",AND(I269&lt;=2,J269&gt;=3,K269&gt;=3),"Need Attention",AND(I269&gt;=3,J269&lt;=2,K269&gt;=2),"About to Sleep",AND(I269&lt;=2,J269&gt;=2,K269&gt;=2),"At Risk",AND(I269&lt;=1,K269&gt;=4),"Cant Lose Them",AND(I269&lt;=2,J269&lt;=2),"Hibernating",TRUE,"Lost")</f>
        <v>Champions</v>
      </c>
    </row>
    <row r="270" spans="2:13" x14ac:dyDescent="0.25">
      <c r="B270" s="2">
        <v>10266</v>
      </c>
      <c r="C270" s="3">
        <v>45280</v>
      </c>
      <c r="D270" s="59">
        <v>12</v>
      </c>
      <c r="E270" s="59">
        <v>149359.74</v>
      </c>
      <c r="F270" s="6">
        <f t="shared" si="16"/>
        <v>11</v>
      </c>
      <c r="G270">
        <f t="shared" si="17"/>
        <v>12</v>
      </c>
      <c r="H270">
        <f t="shared" si="18"/>
        <v>149359.74</v>
      </c>
      <c r="I270" cm="1">
        <f t="array" ref="I270">_xlfn.IFS($F270&lt;=30,5,$F270&lt;=60,4,$F270&lt;=120,3,$F270&lt;=180,2,TRUE,1)</f>
        <v>5</v>
      </c>
      <c r="J270" cm="1">
        <f t="array" ref="J270">_xlfn.IFS($G270&gt;=20,5,$G270&gt;=15,4,$G270&gt;=10,3,$G270&gt;=5,2,TRUE,1)</f>
        <v>3</v>
      </c>
      <c r="K270" cm="1">
        <f t="array" ref="K270">_xlfn.IFS($H270&gt;=200000,5,$H270&gt;=100000,4,$H270&gt;=50000,3,$H270&gt;=20000,2,TRUE,1)</f>
        <v>4</v>
      </c>
      <c r="L270" t="str">
        <f t="shared" si="19"/>
        <v>534</v>
      </c>
      <c r="M270" t="str" cm="1">
        <f t="array" ref="M270">_xlfn.IFS(AND(I270&gt;=4,K270&gt;=4,J270&gt;=4),"Champions",AND(I270&gt;=3,K270&gt;=4,J270&gt;=3),"Loyal Customers",AND(I270&gt;=4,J270&gt;=3,K270&gt;=3),"Potential Loyalists",AND(I270&gt;=5,J270&lt;=2),"New Customers",AND(I270&gt;=3,J270&gt;=3,K270&gt;=3),"Promising",AND(I270&lt;=2,J270&gt;=3,K270&gt;=3),"Need Attention",AND(I270&gt;=3,J270&lt;=2,K270&gt;=2),"About to Sleep",AND(I270&lt;=2,J270&gt;=2,K270&gt;=2),"At Risk",AND(I270&lt;=1,K270&gt;=4),"Cant Lose Them",AND(I270&lt;=2,J270&lt;=2),"Hibernating",TRUE,"Lost")</f>
        <v>Loyal Customers</v>
      </c>
    </row>
    <row r="271" spans="2:13" x14ac:dyDescent="0.25">
      <c r="B271" s="2">
        <v>10267</v>
      </c>
      <c r="C271" s="3">
        <v>45279</v>
      </c>
      <c r="D271" s="59">
        <v>17</v>
      </c>
      <c r="E271" s="59">
        <v>151147.73000000001</v>
      </c>
      <c r="F271" s="6">
        <f t="shared" si="16"/>
        <v>12</v>
      </c>
      <c r="G271">
        <f t="shared" si="17"/>
        <v>17</v>
      </c>
      <c r="H271">
        <f t="shared" si="18"/>
        <v>151147.73000000001</v>
      </c>
      <c r="I271" cm="1">
        <f t="array" ref="I271">_xlfn.IFS($F271&lt;=30,5,$F271&lt;=60,4,$F271&lt;=120,3,$F271&lt;=180,2,TRUE,1)</f>
        <v>5</v>
      </c>
      <c r="J271" cm="1">
        <f t="array" ref="J271">_xlfn.IFS($G271&gt;=20,5,$G271&gt;=15,4,$G271&gt;=10,3,$G271&gt;=5,2,TRUE,1)</f>
        <v>4</v>
      </c>
      <c r="K271" cm="1">
        <f t="array" ref="K271">_xlfn.IFS($H271&gt;=200000,5,$H271&gt;=100000,4,$H271&gt;=50000,3,$H271&gt;=20000,2,TRUE,1)</f>
        <v>4</v>
      </c>
      <c r="L271" t="str">
        <f t="shared" si="19"/>
        <v>544</v>
      </c>
      <c r="M271" t="str" cm="1">
        <f t="array" ref="M271">_xlfn.IFS(AND(I271&gt;=4,K271&gt;=4,J271&gt;=4),"Champions",AND(I271&gt;=3,K271&gt;=4,J271&gt;=3),"Loyal Customers",AND(I271&gt;=4,J271&gt;=3,K271&gt;=3),"Potential Loyalists",AND(I271&gt;=5,J271&lt;=2),"New Customers",AND(I271&gt;=3,J271&gt;=3,K271&gt;=3),"Promising",AND(I271&lt;=2,J271&gt;=3,K271&gt;=3),"Need Attention",AND(I271&gt;=3,J271&lt;=2,K271&gt;=2),"About to Sleep",AND(I271&lt;=2,J271&gt;=2,K271&gt;=2),"At Risk",AND(I271&lt;=1,K271&gt;=4),"Cant Lose Them",AND(I271&lt;=2,J271&lt;=2),"Hibernating",TRUE,"Lost")</f>
        <v>Champions</v>
      </c>
    </row>
    <row r="272" spans="2:13" x14ac:dyDescent="0.25">
      <c r="B272" s="2">
        <v>10268</v>
      </c>
      <c r="C272" s="3">
        <v>45173</v>
      </c>
      <c r="D272" s="59">
        <v>5</v>
      </c>
      <c r="E272" s="59">
        <v>89629.92</v>
      </c>
      <c r="F272" s="6">
        <f t="shared" si="16"/>
        <v>118</v>
      </c>
      <c r="G272">
        <f t="shared" si="17"/>
        <v>5</v>
      </c>
      <c r="H272">
        <f t="shared" si="18"/>
        <v>89629.92</v>
      </c>
      <c r="I272" cm="1">
        <f t="array" ref="I272">_xlfn.IFS($F272&lt;=30,5,$F272&lt;=60,4,$F272&lt;=120,3,$F272&lt;=180,2,TRUE,1)</f>
        <v>3</v>
      </c>
      <c r="J272" cm="1">
        <f t="array" ref="J272">_xlfn.IFS($G272&gt;=20,5,$G272&gt;=15,4,$G272&gt;=10,3,$G272&gt;=5,2,TRUE,1)</f>
        <v>2</v>
      </c>
      <c r="K272" cm="1">
        <f t="array" ref="K272">_xlfn.IFS($H272&gt;=200000,5,$H272&gt;=100000,4,$H272&gt;=50000,3,$H272&gt;=20000,2,TRUE,1)</f>
        <v>3</v>
      </c>
      <c r="L272" t="str">
        <f t="shared" si="19"/>
        <v>323</v>
      </c>
      <c r="M272" t="str" cm="1">
        <f t="array" ref="M272">_xlfn.IFS(AND(I272&gt;=4,K272&gt;=4,J272&gt;=4),"Champions",AND(I272&gt;=3,K272&gt;=4,J272&gt;=3),"Loyal Customers",AND(I272&gt;=4,J272&gt;=3,K272&gt;=3),"Potential Loyalists",AND(I272&gt;=5,J272&lt;=2),"New Customers",AND(I272&gt;=3,J272&gt;=3,K272&gt;=3),"Promising",AND(I272&lt;=2,J272&gt;=3,K272&gt;=3),"Need Attention",AND(I272&gt;=3,J272&lt;=2,K272&gt;=2),"About to Sleep",AND(I272&lt;=2,J272&gt;=2,K272&gt;=2),"At Risk",AND(I272&lt;=1,K272&gt;=4),"Cant Lose Them",AND(I272&lt;=2,J272&lt;=2),"Hibernating",TRUE,"Lost")</f>
        <v>About to Sleep</v>
      </c>
    </row>
    <row r="273" spans="2:13" x14ac:dyDescent="0.25">
      <c r="B273" s="2">
        <v>10269</v>
      </c>
      <c r="C273" s="3">
        <v>45288</v>
      </c>
      <c r="D273" s="59">
        <v>16</v>
      </c>
      <c r="E273" s="59">
        <v>164758.54999999999</v>
      </c>
      <c r="F273" s="6">
        <f t="shared" si="16"/>
        <v>3</v>
      </c>
      <c r="G273">
        <f t="shared" si="17"/>
        <v>16</v>
      </c>
      <c r="H273">
        <f t="shared" si="18"/>
        <v>164758.54999999999</v>
      </c>
      <c r="I273" cm="1">
        <f t="array" ref="I273">_xlfn.IFS($F273&lt;=30,5,$F273&lt;=60,4,$F273&lt;=120,3,$F273&lt;=180,2,TRUE,1)</f>
        <v>5</v>
      </c>
      <c r="J273" cm="1">
        <f t="array" ref="J273">_xlfn.IFS($G273&gt;=20,5,$G273&gt;=15,4,$G273&gt;=10,3,$G273&gt;=5,2,TRUE,1)</f>
        <v>4</v>
      </c>
      <c r="K273" cm="1">
        <f t="array" ref="K273">_xlfn.IFS($H273&gt;=200000,5,$H273&gt;=100000,4,$H273&gt;=50000,3,$H273&gt;=20000,2,TRUE,1)</f>
        <v>4</v>
      </c>
      <c r="L273" t="str">
        <f t="shared" si="19"/>
        <v>544</v>
      </c>
      <c r="M273" t="str" cm="1">
        <f t="array" ref="M273">_xlfn.IFS(AND(I273&gt;=4,K273&gt;=4,J273&gt;=4),"Champions",AND(I273&gt;=3,K273&gt;=4,J273&gt;=3),"Loyal Customers",AND(I273&gt;=4,J273&gt;=3,K273&gt;=3),"Potential Loyalists",AND(I273&gt;=5,J273&lt;=2),"New Customers",AND(I273&gt;=3,J273&gt;=3,K273&gt;=3),"Promising",AND(I273&lt;=2,J273&gt;=3,K273&gt;=3),"Need Attention",AND(I273&gt;=3,J273&lt;=2,K273&gt;=2),"About to Sleep",AND(I273&lt;=2,J273&gt;=2,K273&gt;=2),"At Risk",AND(I273&lt;=1,K273&gt;=4),"Cant Lose Them",AND(I273&lt;=2,J273&lt;=2),"Hibernating",TRUE,"Lost")</f>
        <v>Champions</v>
      </c>
    </row>
    <row r="274" spans="2:13" x14ac:dyDescent="0.25">
      <c r="B274" s="2">
        <v>10270</v>
      </c>
      <c r="C274" s="3">
        <v>45252</v>
      </c>
      <c r="D274" s="59">
        <v>16</v>
      </c>
      <c r="E274" s="59">
        <v>200270.25</v>
      </c>
      <c r="F274" s="6">
        <f t="shared" si="16"/>
        <v>39</v>
      </c>
      <c r="G274">
        <f t="shared" si="17"/>
        <v>16</v>
      </c>
      <c r="H274">
        <f t="shared" si="18"/>
        <v>200270.25</v>
      </c>
      <c r="I274" cm="1">
        <f t="array" ref="I274">_xlfn.IFS($F274&lt;=30,5,$F274&lt;=60,4,$F274&lt;=120,3,$F274&lt;=180,2,TRUE,1)</f>
        <v>4</v>
      </c>
      <c r="J274" cm="1">
        <f t="array" ref="J274">_xlfn.IFS($G274&gt;=20,5,$G274&gt;=15,4,$G274&gt;=10,3,$G274&gt;=5,2,TRUE,1)</f>
        <v>4</v>
      </c>
      <c r="K274" cm="1">
        <f t="array" ref="K274">_xlfn.IFS($H274&gt;=200000,5,$H274&gt;=100000,4,$H274&gt;=50000,3,$H274&gt;=20000,2,TRUE,1)</f>
        <v>5</v>
      </c>
      <c r="L274" t="str">
        <f t="shared" si="19"/>
        <v>445</v>
      </c>
      <c r="M274" t="str" cm="1">
        <f t="array" ref="M274">_xlfn.IFS(AND(I274&gt;=4,K274&gt;=4,J274&gt;=4),"Champions",AND(I274&gt;=3,K274&gt;=4,J274&gt;=3),"Loyal Customers",AND(I274&gt;=4,J274&gt;=3,K274&gt;=3),"Potential Loyalists",AND(I274&gt;=5,J274&lt;=2),"New Customers",AND(I274&gt;=3,J274&gt;=3,K274&gt;=3),"Promising",AND(I274&lt;=2,J274&gt;=3,K274&gt;=3),"Need Attention",AND(I274&gt;=3,J274&lt;=2,K274&gt;=2),"About to Sleep",AND(I274&lt;=2,J274&gt;=2,K274&gt;=2),"At Risk",AND(I274&lt;=1,K274&gt;=4),"Cant Lose Them",AND(I274&lt;=2,J274&lt;=2),"Hibernating",TRUE,"Lost")</f>
        <v>Champions</v>
      </c>
    </row>
    <row r="275" spans="2:13" x14ac:dyDescent="0.25">
      <c r="B275" s="2">
        <v>10271</v>
      </c>
      <c r="C275" s="3">
        <v>45267</v>
      </c>
      <c r="D275" s="59">
        <v>13</v>
      </c>
      <c r="E275" s="59">
        <v>134051.76</v>
      </c>
      <c r="F275" s="6">
        <f t="shared" si="16"/>
        <v>24</v>
      </c>
      <c r="G275">
        <f t="shared" si="17"/>
        <v>13</v>
      </c>
      <c r="H275">
        <f t="shared" si="18"/>
        <v>134051.76</v>
      </c>
      <c r="I275" cm="1">
        <f t="array" ref="I275">_xlfn.IFS($F275&lt;=30,5,$F275&lt;=60,4,$F275&lt;=120,3,$F275&lt;=180,2,TRUE,1)</f>
        <v>5</v>
      </c>
      <c r="J275" cm="1">
        <f t="array" ref="J275">_xlfn.IFS($G275&gt;=20,5,$G275&gt;=15,4,$G275&gt;=10,3,$G275&gt;=5,2,TRUE,1)</f>
        <v>3</v>
      </c>
      <c r="K275" cm="1">
        <f t="array" ref="K275">_xlfn.IFS($H275&gt;=200000,5,$H275&gt;=100000,4,$H275&gt;=50000,3,$H275&gt;=20000,2,TRUE,1)</f>
        <v>4</v>
      </c>
      <c r="L275" t="str">
        <f t="shared" si="19"/>
        <v>534</v>
      </c>
      <c r="M275" t="str" cm="1">
        <f t="array" ref="M275">_xlfn.IFS(AND(I275&gt;=4,K275&gt;=4,J275&gt;=4),"Champions",AND(I275&gt;=3,K275&gt;=4,J275&gt;=3),"Loyal Customers",AND(I275&gt;=4,J275&gt;=3,K275&gt;=3),"Potential Loyalists",AND(I275&gt;=5,J275&lt;=2),"New Customers",AND(I275&gt;=3,J275&gt;=3,K275&gt;=3),"Promising",AND(I275&lt;=2,J275&gt;=3,K275&gt;=3),"Need Attention",AND(I275&gt;=3,J275&lt;=2,K275&gt;=2),"About to Sleep",AND(I275&lt;=2,J275&gt;=2,K275&gt;=2),"At Risk",AND(I275&lt;=1,K275&gt;=4),"Cant Lose Them",AND(I275&lt;=2,J275&lt;=2),"Hibernating",TRUE,"Lost")</f>
        <v>Loyal Customers</v>
      </c>
    </row>
    <row r="276" spans="2:13" x14ac:dyDescent="0.25">
      <c r="B276" s="2">
        <v>10272</v>
      </c>
      <c r="C276" s="3">
        <v>45287</v>
      </c>
      <c r="D276" s="59">
        <v>16</v>
      </c>
      <c r="E276" s="59">
        <v>150137.37</v>
      </c>
      <c r="F276" s="6">
        <f t="shared" si="16"/>
        <v>4</v>
      </c>
      <c r="G276">
        <f t="shared" si="17"/>
        <v>16</v>
      </c>
      <c r="H276">
        <f t="shared" si="18"/>
        <v>150137.37</v>
      </c>
      <c r="I276" cm="1">
        <f t="array" ref="I276">_xlfn.IFS($F276&lt;=30,5,$F276&lt;=60,4,$F276&lt;=120,3,$F276&lt;=180,2,TRUE,1)</f>
        <v>5</v>
      </c>
      <c r="J276" cm="1">
        <f t="array" ref="J276">_xlfn.IFS($G276&gt;=20,5,$G276&gt;=15,4,$G276&gt;=10,3,$G276&gt;=5,2,TRUE,1)</f>
        <v>4</v>
      </c>
      <c r="K276" cm="1">
        <f t="array" ref="K276">_xlfn.IFS($H276&gt;=200000,5,$H276&gt;=100000,4,$H276&gt;=50000,3,$H276&gt;=20000,2,TRUE,1)</f>
        <v>4</v>
      </c>
      <c r="L276" t="str">
        <f t="shared" si="19"/>
        <v>544</v>
      </c>
      <c r="M276" t="str" cm="1">
        <f t="array" ref="M276">_xlfn.IFS(AND(I276&gt;=4,K276&gt;=4,J276&gt;=4),"Champions",AND(I276&gt;=3,K276&gt;=4,J276&gt;=3),"Loyal Customers",AND(I276&gt;=4,J276&gt;=3,K276&gt;=3),"Potential Loyalists",AND(I276&gt;=5,J276&lt;=2),"New Customers",AND(I276&gt;=3,J276&gt;=3,K276&gt;=3),"Promising",AND(I276&lt;=2,J276&gt;=3,K276&gt;=3),"Need Attention",AND(I276&gt;=3,J276&lt;=2,K276&gt;=2),"About to Sleep",AND(I276&lt;=2,J276&gt;=2,K276&gt;=2),"At Risk",AND(I276&lt;=1,K276&gt;=4),"Cant Lose Them",AND(I276&lt;=2,J276&lt;=2),"Hibernating",TRUE,"Lost")</f>
        <v>Champions</v>
      </c>
    </row>
    <row r="277" spans="2:13" x14ac:dyDescent="0.25">
      <c r="B277" s="2">
        <v>10273</v>
      </c>
      <c r="C277" s="3">
        <v>45280</v>
      </c>
      <c r="D277" s="59">
        <v>13</v>
      </c>
      <c r="E277" s="59">
        <v>138462.35999999999</v>
      </c>
      <c r="F277" s="6">
        <f t="shared" si="16"/>
        <v>11</v>
      </c>
      <c r="G277">
        <f t="shared" si="17"/>
        <v>13</v>
      </c>
      <c r="H277">
        <f t="shared" si="18"/>
        <v>138462.35999999999</v>
      </c>
      <c r="I277" cm="1">
        <f t="array" ref="I277">_xlfn.IFS($F277&lt;=30,5,$F277&lt;=60,4,$F277&lt;=120,3,$F277&lt;=180,2,TRUE,1)</f>
        <v>5</v>
      </c>
      <c r="J277" cm="1">
        <f t="array" ref="J277">_xlfn.IFS($G277&gt;=20,5,$G277&gt;=15,4,$G277&gt;=10,3,$G277&gt;=5,2,TRUE,1)</f>
        <v>3</v>
      </c>
      <c r="K277" cm="1">
        <f t="array" ref="K277">_xlfn.IFS($H277&gt;=200000,5,$H277&gt;=100000,4,$H277&gt;=50000,3,$H277&gt;=20000,2,TRUE,1)</f>
        <v>4</v>
      </c>
      <c r="L277" t="str">
        <f t="shared" si="19"/>
        <v>534</v>
      </c>
      <c r="M277" t="str" cm="1">
        <f t="array" ref="M277">_xlfn.IFS(AND(I277&gt;=4,K277&gt;=4,J277&gt;=4),"Champions",AND(I277&gt;=3,K277&gt;=4,J277&gt;=3),"Loyal Customers",AND(I277&gt;=4,J277&gt;=3,K277&gt;=3),"Potential Loyalists",AND(I277&gt;=5,J277&lt;=2),"New Customers",AND(I277&gt;=3,J277&gt;=3,K277&gt;=3),"Promising",AND(I277&lt;=2,J277&gt;=3,K277&gt;=3),"Need Attention",AND(I277&gt;=3,J277&lt;=2,K277&gt;=2),"About to Sleep",AND(I277&lt;=2,J277&gt;=2,K277&gt;=2),"At Risk",AND(I277&lt;=1,K277&gt;=4),"Cant Lose Them",AND(I277&lt;=2,J277&lt;=2),"Hibernating",TRUE,"Lost")</f>
        <v>Loyal Customers</v>
      </c>
    </row>
    <row r="278" spans="2:13" x14ac:dyDescent="0.25">
      <c r="B278" s="2">
        <v>10274</v>
      </c>
      <c r="C278" s="3">
        <v>45285</v>
      </c>
      <c r="D278" s="59">
        <v>13</v>
      </c>
      <c r="E278" s="59">
        <v>132796.10999999999</v>
      </c>
      <c r="F278" s="6">
        <f t="shared" si="16"/>
        <v>6</v>
      </c>
      <c r="G278">
        <f t="shared" si="17"/>
        <v>13</v>
      </c>
      <c r="H278">
        <f t="shared" si="18"/>
        <v>132796.10999999999</v>
      </c>
      <c r="I278" cm="1">
        <f t="array" ref="I278">_xlfn.IFS($F278&lt;=30,5,$F278&lt;=60,4,$F278&lt;=120,3,$F278&lt;=180,2,TRUE,1)</f>
        <v>5</v>
      </c>
      <c r="J278" cm="1">
        <f t="array" ref="J278">_xlfn.IFS($G278&gt;=20,5,$G278&gt;=15,4,$G278&gt;=10,3,$G278&gt;=5,2,TRUE,1)</f>
        <v>3</v>
      </c>
      <c r="K278" cm="1">
        <f t="array" ref="K278">_xlfn.IFS($H278&gt;=200000,5,$H278&gt;=100000,4,$H278&gt;=50000,3,$H278&gt;=20000,2,TRUE,1)</f>
        <v>4</v>
      </c>
      <c r="L278" t="str">
        <f t="shared" si="19"/>
        <v>534</v>
      </c>
      <c r="M278" t="str" cm="1">
        <f t="array" ref="M278">_xlfn.IFS(AND(I278&gt;=4,K278&gt;=4,J278&gt;=4),"Champions",AND(I278&gt;=3,K278&gt;=4,J278&gt;=3),"Loyal Customers",AND(I278&gt;=4,J278&gt;=3,K278&gt;=3),"Potential Loyalists",AND(I278&gt;=5,J278&lt;=2),"New Customers",AND(I278&gt;=3,J278&gt;=3,K278&gt;=3),"Promising",AND(I278&lt;=2,J278&gt;=3,K278&gt;=3),"Need Attention",AND(I278&gt;=3,J278&lt;=2,K278&gt;=2),"About to Sleep",AND(I278&lt;=2,J278&gt;=2,K278&gt;=2),"At Risk",AND(I278&lt;=1,K278&gt;=4),"Cant Lose Them",AND(I278&lt;=2,J278&lt;=2),"Hibernating",TRUE,"Lost")</f>
        <v>Loyal Customers</v>
      </c>
    </row>
    <row r="279" spans="2:13" x14ac:dyDescent="0.25">
      <c r="B279" s="2">
        <v>10275</v>
      </c>
      <c r="C279" s="3">
        <v>45216</v>
      </c>
      <c r="D279" s="59">
        <v>16</v>
      </c>
      <c r="E279" s="59">
        <v>164723.48000000001</v>
      </c>
      <c r="F279" s="6">
        <f t="shared" si="16"/>
        <v>75</v>
      </c>
      <c r="G279">
        <f t="shared" si="17"/>
        <v>16</v>
      </c>
      <c r="H279">
        <f t="shared" si="18"/>
        <v>164723.48000000001</v>
      </c>
      <c r="I279" cm="1">
        <f t="array" ref="I279">_xlfn.IFS($F279&lt;=30,5,$F279&lt;=60,4,$F279&lt;=120,3,$F279&lt;=180,2,TRUE,1)</f>
        <v>3</v>
      </c>
      <c r="J279" cm="1">
        <f t="array" ref="J279">_xlfn.IFS($G279&gt;=20,5,$G279&gt;=15,4,$G279&gt;=10,3,$G279&gt;=5,2,TRUE,1)</f>
        <v>4</v>
      </c>
      <c r="K279" cm="1">
        <f t="array" ref="K279">_xlfn.IFS($H279&gt;=200000,5,$H279&gt;=100000,4,$H279&gt;=50000,3,$H279&gt;=20000,2,TRUE,1)</f>
        <v>4</v>
      </c>
      <c r="L279" t="str">
        <f t="shared" si="19"/>
        <v>344</v>
      </c>
      <c r="M279" t="str" cm="1">
        <f t="array" ref="M279">_xlfn.IFS(AND(I279&gt;=4,K279&gt;=4,J279&gt;=4),"Champions",AND(I279&gt;=3,K279&gt;=4,J279&gt;=3),"Loyal Customers",AND(I279&gt;=4,J279&gt;=3,K279&gt;=3),"Potential Loyalists",AND(I279&gt;=5,J279&lt;=2),"New Customers",AND(I279&gt;=3,J279&gt;=3,K279&gt;=3),"Promising",AND(I279&lt;=2,J279&gt;=3,K279&gt;=3),"Need Attention",AND(I279&gt;=3,J279&lt;=2,K279&gt;=2),"About to Sleep",AND(I279&lt;=2,J279&gt;=2,K279&gt;=2),"At Risk",AND(I279&lt;=1,K279&gt;=4),"Cant Lose Them",AND(I279&lt;=2,J279&lt;=2),"Hibernating",TRUE,"Lost")</f>
        <v>Loyal Customers</v>
      </c>
    </row>
    <row r="280" spans="2:13" x14ac:dyDescent="0.25">
      <c r="B280" s="2">
        <v>10276</v>
      </c>
      <c r="C280" s="3">
        <v>45239</v>
      </c>
      <c r="D280" s="59">
        <v>10</v>
      </c>
      <c r="E280" s="59">
        <v>130765.57</v>
      </c>
      <c r="F280" s="6">
        <f t="shared" si="16"/>
        <v>52</v>
      </c>
      <c r="G280">
        <f t="shared" si="17"/>
        <v>10</v>
      </c>
      <c r="H280">
        <f t="shared" si="18"/>
        <v>130765.57</v>
      </c>
      <c r="I280" cm="1">
        <f t="array" ref="I280">_xlfn.IFS($F280&lt;=30,5,$F280&lt;=60,4,$F280&lt;=120,3,$F280&lt;=180,2,TRUE,1)</f>
        <v>4</v>
      </c>
      <c r="J280" cm="1">
        <f t="array" ref="J280">_xlfn.IFS($G280&gt;=20,5,$G280&gt;=15,4,$G280&gt;=10,3,$G280&gt;=5,2,TRUE,1)</f>
        <v>3</v>
      </c>
      <c r="K280" cm="1">
        <f t="array" ref="K280">_xlfn.IFS($H280&gt;=200000,5,$H280&gt;=100000,4,$H280&gt;=50000,3,$H280&gt;=20000,2,TRUE,1)</f>
        <v>4</v>
      </c>
      <c r="L280" t="str">
        <f t="shared" si="19"/>
        <v>434</v>
      </c>
      <c r="M280" t="str" cm="1">
        <f t="array" ref="M280">_xlfn.IFS(AND(I280&gt;=4,K280&gt;=4,J280&gt;=4),"Champions",AND(I280&gt;=3,K280&gt;=4,J280&gt;=3),"Loyal Customers",AND(I280&gt;=4,J280&gt;=3,K280&gt;=3),"Potential Loyalists",AND(I280&gt;=5,J280&lt;=2),"New Customers",AND(I280&gt;=3,J280&gt;=3,K280&gt;=3),"Promising",AND(I280&lt;=2,J280&gt;=3,K280&gt;=3),"Need Attention",AND(I280&gt;=3,J280&lt;=2,K280&gt;=2),"About to Sleep",AND(I280&lt;=2,J280&gt;=2,K280&gt;=2),"At Risk",AND(I280&lt;=1,K280&gt;=4),"Cant Lose Them",AND(I280&lt;=2,J280&lt;=2),"Hibernating",TRUE,"Lost")</f>
        <v>Loyal Customers</v>
      </c>
    </row>
    <row r="281" spans="2:13" x14ac:dyDescent="0.25">
      <c r="B281" s="2">
        <v>10277</v>
      </c>
      <c r="C281" s="3">
        <v>45276</v>
      </c>
      <c r="D281" s="59">
        <v>21</v>
      </c>
      <c r="E281" s="59">
        <v>197715.34</v>
      </c>
      <c r="F281" s="6">
        <f t="shared" si="16"/>
        <v>15</v>
      </c>
      <c r="G281">
        <f t="shared" si="17"/>
        <v>21</v>
      </c>
      <c r="H281">
        <f t="shared" si="18"/>
        <v>197715.34</v>
      </c>
      <c r="I281" cm="1">
        <f t="array" ref="I281">_xlfn.IFS($F281&lt;=30,5,$F281&lt;=60,4,$F281&lt;=120,3,$F281&lt;=180,2,TRUE,1)</f>
        <v>5</v>
      </c>
      <c r="J281" cm="1">
        <f t="array" ref="J281">_xlfn.IFS($G281&gt;=20,5,$G281&gt;=15,4,$G281&gt;=10,3,$G281&gt;=5,2,TRUE,1)</f>
        <v>5</v>
      </c>
      <c r="K281" cm="1">
        <f t="array" ref="K281">_xlfn.IFS($H281&gt;=200000,5,$H281&gt;=100000,4,$H281&gt;=50000,3,$H281&gt;=20000,2,TRUE,1)</f>
        <v>4</v>
      </c>
      <c r="L281" t="str">
        <f t="shared" si="19"/>
        <v>554</v>
      </c>
      <c r="M281" t="str" cm="1">
        <f t="array" ref="M281">_xlfn.IFS(AND(I281&gt;=4,K281&gt;=4,J281&gt;=4),"Champions",AND(I281&gt;=3,K281&gt;=4,J281&gt;=3),"Loyal Customers",AND(I281&gt;=4,J281&gt;=3,K281&gt;=3),"Potential Loyalists",AND(I281&gt;=5,J281&lt;=2),"New Customers",AND(I281&gt;=3,J281&gt;=3,K281&gt;=3),"Promising",AND(I281&lt;=2,J281&gt;=3,K281&gt;=3),"Need Attention",AND(I281&gt;=3,J281&lt;=2,K281&gt;=2),"About to Sleep",AND(I281&lt;=2,J281&gt;=2,K281&gt;=2),"At Risk",AND(I281&lt;=1,K281&gt;=4),"Cant Lose Them",AND(I281&lt;=2,J281&lt;=2),"Hibernating",TRUE,"Lost")</f>
        <v>Champions</v>
      </c>
    </row>
    <row r="282" spans="2:13" x14ac:dyDescent="0.25">
      <c r="B282" s="2">
        <v>10278</v>
      </c>
      <c r="C282" s="3">
        <v>45285</v>
      </c>
      <c r="D282" s="59">
        <v>19</v>
      </c>
      <c r="E282" s="59">
        <v>274975.09999999998</v>
      </c>
      <c r="F282" s="6">
        <f t="shared" si="16"/>
        <v>6</v>
      </c>
      <c r="G282">
        <f t="shared" si="17"/>
        <v>19</v>
      </c>
      <c r="H282">
        <f t="shared" si="18"/>
        <v>274975.09999999998</v>
      </c>
      <c r="I282" cm="1">
        <f t="array" ref="I282">_xlfn.IFS($F282&lt;=30,5,$F282&lt;=60,4,$F282&lt;=120,3,$F282&lt;=180,2,TRUE,1)</f>
        <v>5</v>
      </c>
      <c r="J282" cm="1">
        <f t="array" ref="J282">_xlfn.IFS($G282&gt;=20,5,$G282&gt;=15,4,$G282&gt;=10,3,$G282&gt;=5,2,TRUE,1)</f>
        <v>4</v>
      </c>
      <c r="K282" cm="1">
        <f t="array" ref="K282">_xlfn.IFS($H282&gt;=200000,5,$H282&gt;=100000,4,$H282&gt;=50000,3,$H282&gt;=20000,2,TRUE,1)</f>
        <v>5</v>
      </c>
      <c r="L282" t="str">
        <f t="shared" si="19"/>
        <v>545</v>
      </c>
      <c r="M282" t="str" cm="1">
        <f t="array" ref="M282">_xlfn.IFS(AND(I282&gt;=4,K282&gt;=4,J282&gt;=4),"Champions",AND(I282&gt;=3,K282&gt;=4,J282&gt;=3),"Loyal Customers",AND(I282&gt;=4,J282&gt;=3,K282&gt;=3),"Potential Loyalists",AND(I282&gt;=5,J282&lt;=2),"New Customers",AND(I282&gt;=3,J282&gt;=3,K282&gt;=3),"Promising",AND(I282&lt;=2,J282&gt;=3,K282&gt;=3),"Need Attention",AND(I282&gt;=3,J282&lt;=2,K282&gt;=2),"About to Sleep",AND(I282&lt;=2,J282&gt;=2,K282&gt;=2),"At Risk",AND(I282&lt;=1,K282&gt;=4),"Cant Lose Them",AND(I282&lt;=2,J282&lt;=2),"Hibernating",TRUE,"Lost")</f>
        <v>Champions</v>
      </c>
    </row>
    <row r="283" spans="2:13" x14ac:dyDescent="0.25">
      <c r="B283" s="2">
        <v>10279</v>
      </c>
      <c r="C283" s="3">
        <v>45272</v>
      </c>
      <c r="D283" s="59">
        <v>12</v>
      </c>
      <c r="E283" s="59">
        <v>154127.42000000001</v>
      </c>
      <c r="F283" s="6">
        <f t="shared" si="16"/>
        <v>19</v>
      </c>
      <c r="G283">
        <f t="shared" si="17"/>
        <v>12</v>
      </c>
      <c r="H283">
        <f t="shared" si="18"/>
        <v>154127.42000000001</v>
      </c>
      <c r="I283" cm="1">
        <f t="array" ref="I283">_xlfn.IFS($F283&lt;=30,5,$F283&lt;=60,4,$F283&lt;=120,3,$F283&lt;=180,2,TRUE,1)</f>
        <v>5</v>
      </c>
      <c r="J283" cm="1">
        <f t="array" ref="J283">_xlfn.IFS($G283&gt;=20,5,$G283&gt;=15,4,$G283&gt;=10,3,$G283&gt;=5,2,TRUE,1)</f>
        <v>3</v>
      </c>
      <c r="K283" cm="1">
        <f t="array" ref="K283">_xlfn.IFS($H283&gt;=200000,5,$H283&gt;=100000,4,$H283&gt;=50000,3,$H283&gt;=20000,2,TRUE,1)</f>
        <v>4</v>
      </c>
      <c r="L283" t="str">
        <f t="shared" si="19"/>
        <v>534</v>
      </c>
      <c r="M283" t="str" cm="1">
        <f t="array" ref="M283">_xlfn.IFS(AND(I283&gt;=4,K283&gt;=4,J283&gt;=4),"Champions",AND(I283&gt;=3,K283&gt;=4,J283&gt;=3),"Loyal Customers",AND(I283&gt;=4,J283&gt;=3,K283&gt;=3),"Potential Loyalists",AND(I283&gt;=5,J283&lt;=2),"New Customers",AND(I283&gt;=3,J283&gt;=3,K283&gt;=3),"Promising",AND(I283&lt;=2,J283&gt;=3,K283&gt;=3),"Need Attention",AND(I283&gt;=3,J283&lt;=2,K283&gt;=2),"About to Sleep",AND(I283&lt;=2,J283&gt;=2,K283&gt;=2),"At Risk",AND(I283&lt;=1,K283&gt;=4),"Cant Lose Them",AND(I283&lt;=2,J283&lt;=2),"Hibernating",TRUE,"Lost")</f>
        <v>Loyal Customers</v>
      </c>
    </row>
    <row r="284" spans="2:13" x14ac:dyDescent="0.25">
      <c r="B284" s="2">
        <v>10280</v>
      </c>
      <c r="C284" s="3">
        <v>45288</v>
      </c>
      <c r="D284" s="59">
        <v>8</v>
      </c>
      <c r="E284" s="59">
        <v>109883.67</v>
      </c>
      <c r="F284" s="6">
        <f t="shared" si="16"/>
        <v>3</v>
      </c>
      <c r="G284">
        <f t="shared" si="17"/>
        <v>8</v>
      </c>
      <c r="H284">
        <f t="shared" si="18"/>
        <v>109883.67</v>
      </c>
      <c r="I284" cm="1">
        <f t="array" ref="I284">_xlfn.IFS($F284&lt;=30,5,$F284&lt;=60,4,$F284&lt;=120,3,$F284&lt;=180,2,TRUE,1)</f>
        <v>5</v>
      </c>
      <c r="J284" cm="1">
        <f t="array" ref="J284">_xlfn.IFS($G284&gt;=20,5,$G284&gt;=15,4,$G284&gt;=10,3,$G284&gt;=5,2,TRUE,1)</f>
        <v>2</v>
      </c>
      <c r="K284" cm="1">
        <f t="array" ref="K284">_xlfn.IFS($H284&gt;=200000,5,$H284&gt;=100000,4,$H284&gt;=50000,3,$H284&gt;=20000,2,TRUE,1)</f>
        <v>4</v>
      </c>
      <c r="L284" t="str">
        <f t="shared" si="19"/>
        <v>524</v>
      </c>
      <c r="M284" t="str" cm="1">
        <f t="array" ref="M284">_xlfn.IFS(AND(I284&gt;=4,K284&gt;=4,J284&gt;=4),"Champions",AND(I284&gt;=3,K284&gt;=4,J284&gt;=3),"Loyal Customers",AND(I284&gt;=4,J284&gt;=3,K284&gt;=3),"Potential Loyalists",AND(I284&gt;=5,J284&lt;=2),"New Customers",AND(I284&gt;=3,J284&gt;=3,K284&gt;=3),"Promising",AND(I284&lt;=2,J284&gt;=3,K284&gt;=3),"Need Attention",AND(I284&gt;=3,J284&lt;=2,K284&gt;=2),"About to Sleep",AND(I284&lt;=2,J284&gt;=2,K284&gt;=2),"At Risk",AND(I284&lt;=1,K284&gt;=4),"Cant Lose Them",AND(I284&lt;=2,J284&lt;=2),"Hibernating",TRUE,"Lost")</f>
        <v>New Customers</v>
      </c>
    </row>
    <row r="285" spans="2:13" x14ac:dyDescent="0.25">
      <c r="B285" s="2">
        <v>10281</v>
      </c>
      <c r="C285" s="3">
        <v>45287</v>
      </c>
      <c r="D285" s="59">
        <v>14</v>
      </c>
      <c r="E285" s="59">
        <v>117320.74</v>
      </c>
      <c r="F285" s="6">
        <f t="shared" si="16"/>
        <v>4</v>
      </c>
      <c r="G285">
        <f t="shared" si="17"/>
        <v>14</v>
      </c>
      <c r="H285">
        <f t="shared" si="18"/>
        <v>117320.74</v>
      </c>
      <c r="I285" cm="1">
        <f t="array" ref="I285">_xlfn.IFS($F285&lt;=30,5,$F285&lt;=60,4,$F285&lt;=120,3,$F285&lt;=180,2,TRUE,1)</f>
        <v>5</v>
      </c>
      <c r="J285" cm="1">
        <f t="array" ref="J285">_xlfn.IFS($G285&gt;=20,5,$G285&gt;=15,4,$G285&gt;=10,3,$G285&gt;=5,2,TRUE,1)</f>
        <v>3</v>
      </c>
      <c r="K285" cm="1">
        <f t="array" ref="K285">_xlfn.IFS($H285&gt;=200000,5,$H285&gt;=100000,4,$H285&gt;=50000,3,$H285&gt;=20000,2,TRUE,1)</f>
        <v>4</v>
      </c>
      <c r="L285" t="str">
        <f t="shared" si="19"/>
        <v>534</v>
      </c>
      <c r="M285" t="str" cm="1">
        <f t="array" ref="M285">_xlfn.IFS(AND(I285&gt;=4,K285&gt;=4,J285&gt;=4),"Champions",AND(I285&gt;=3,K285&gt;=4,J285&gt;=3),"Loyal Customers",AND(I285&gt;=4,J285&gt;=3,K285&gt;=3),"Potential Loyalists",AND(I285&gt;=5,J285&lt;=2),"New Customers",AND(I285&gt;=3,J285&gt;=3,K285&gt;=3),"Promising",AND(I285&lt;=2,J285&gt;=3,K285&gt;=3),"Need Attention",AND(I285&gt;=3,J285&lt;=2,K285&gt;=2),"About to Sleep",AND(I285&lt;=2,J285&gt;=2,K285&gt;=2),"At Risk",AND(I285&lt;=1,K285&gt;=4),"Cant Lose Them",AND(I285&lt;=2,J285&lt;=2),"Hibernating",TRUE,"Lost")</f>
        <v>Loyal Customers</v>
      </c>
    </row>
    <row r="286" spans="2:13" x14ac:dyDescent="0.25">
      <c r="B286" s="2">
        <v>10282</v>
      </c>
      <c r="C286" s="3">
        <v>45247</v>
      </c>
      <c r="D286" s="59">
        <v>9</v>
      </c>
      <c r="E286" s="59">
        <v>66584.53</v>
      </c>
      <c r="F286" s="6">
        <f t="shared" si="16"/>
        <v>44</v>
      </c>
      <c r="G286">
        <f t="shared" si="17"/>
        <v>9</v>
      </c>
      <c r="H286">
        <f t="shared" si="18"/>
        <v>66584.53</v>
      </c>
      <c r="I286" cm="1">
        <f t="array" ref="I286">_xlfn.IFS($F286&lt;=30,5,$F286&lt;=60,4,$F286&lt;=120,3,$F286&lt;=180,2,TRUE,1)</f>
        <v>4</v>
      </c>
      <c r="J286" cm="1">
        <f t="array" ref="J286">_xlfn.IFS($G286&gt;=20,5,$G286&gt;=15,4,$G286&gt;=10,3,$G286&gt;=5,2,TRUE,1)</f>
        <v>2</v>
      </c>
      <c r="K286" cm="1">
        <f t="array" ref="K286">_xlfn.IFS($H286&gt;=200000,5,$H286&gt;=100000,4,$H286&gt;=50000,3,$H286&gt;=20000,2,TRUE,1)</f>
        <v>3</v>
      </c>
      <c r="L286" t="str">
        <f t="shared" si="19"/>
        <v>423</v>
      </c>
      <c r="M286" t="str" cm="1">
        <f t="array" ref="M286">_xlfn.IFS(AND(I286&gt;=4,K286&gt;=4,J286&gt;=4),"Champions",AND(I286&gt;=3,K286&gt;=4,J286&gt;=3),"Loyal Customers",AND(I286&gt;=4,J286&gt;=3,K286&gt;=3),"Potential Loyalists",AND(I286&gt;=5,J286&lt;=2),"New Customers",AND(I286&gt;=3,J286&gt;=3,K286&gt;=3),"Promising",AND(I286&lt;=2,J286&gt;=3,K286&gt;=3),"Need Attention",AND(I286&gt;=3,J286&lt;=2,K286&gt;=2),"About to Sleep",AND(I286&lt;=2,J286&gt;=2,K286&gt;=2),"At Risk",AND(I286&lt;=1,K286&gt;=4),"Cant Lose Them",AND(I286&lt;=2,J286&lt;=2),"Hibernating",TRUE,"Lost")</f>
        <v>About to Sleep</v>
      </c>
    </row>
    <row r="287" spans="2:13" x14ac:dyDescent="0.25">
      <c r="B287" s="2">
        <v>10283</v>
      </c>
      <c r="C287" s="3">
        <v>45289</v>
      </c>
      <c r="D287" s="59">
        <v>13</v>
      </c>
      <c r="E287" s="59">
        <v>145999.04000000001</v>
      </c>
      <c r="F287" s="6">
        <f t="shared" si="16"/>
        <v>2</v>
      </c>
      <c r="G287">
        <f t="shared" si="17"/>
        <v>13</v>
      </c>
      <c r="H287">
        <f t="shared" si="18"/>
        <v>145999.04000000001</v>
      </c>
      <c r="I287" cm="1">
        <f t="array" ref="I287">_xlfn.IFS($F287&lt;=30,5,$F287&lt;=60,4,$F287&lt;=120,3,$F287&lt;=180,2,TRUE,1)</f>
        <v>5</v>
      </c>
      <c r="J287" cm="1">
        <f t="array" ref="J287">_xlfn.IFS($G287&gt;=20,5,$G287&gt;=15,4,$G287&gt;=10,3,$G287&gt;=5,2,TRUE,1)</f>
        <v>3</v>
      </c>
      <c r="K287" cm="1">
        <f t="array" ref="K287">_xlfn.IFS($H287&gt;=200000,5,$H287&gt;=100000,4,$H287&gt;=50000,3,$H287&gt;=20000,2,TRUE,1)</f>
        <v>4</v>
      </c>
      <c r="L287" t="str">
        <f t="shared" si="19"/>
        <v>534</v>
      </c>
      <c r="M287" t="str" cm="1">
        <f t="array" ref="M287">_xlfn.IFS(AND(I287&gt;=4,K287&gt;=4,J287&gt;=4),"Champions",AND(I287&gt;=3,K287&gt;=4,J287&gt;=3),"Loyal Customers",AND(I287&gt;=4,J287&gt;=3,K287&gt;=3),"Potential Loyalists",AND(I287&gt;=5,J287&lt;=2),"New Customers",AND(I287&gt;=3,J287&gt;=3,K287&gt;=3),"Promising",AND(I287&lt;=2,J287&gt;=3,K287&gt;=3),"Need Attention",AND(I287&gt;=3,J287&lt;=2,K287&gt;=2),"About to Sleep",AND(I287&lt;=2,J287&gt;=2,K287&gt;=2),"At Risk",AND(I287&lt;=1,K287&gt;=4),"Cant Lose Them",AND(I287&lt;=2,J287&lt;=2),"Hibernating",TRUE,"Lost")</f>
        <v>Loyal Customers</v>
      </c>
    </row>
    <row r="288" spans="2:13" x14ac:dyDescent="0.25">
      <c r="B288" s="2">
        <v>10284</v>
      </c>
      <c r="C288" s="3">
        <v>45253</v>
      </c>
      <c r="D288" s="59">
        <v>9</v>
      </c>
      <c r="E288" s="59">
        <v>124319.49</v>
      </c>
      <c r="F288" s="6">
        <f t="shared" si="16"/>
        <v>38</v>
      </c>
      <c r="G288">
        <f t="shared" si="17"/>
        <v>9</v>
      </c>
      <c r="H288">
        <f t="shared" si="18"/>
        <v>124319.49</v>
      </c>
      <c r="I288" cm="1">
        <f t="array" ref="I288">_xlfn.IFS($F288&lt;=30,5,$F288&lt;=60,4,$F288&lt;=120,3,$F288&lt;=180,2,TRUE,1)</f>
        <v>4</v>
      </c>
      <c r="J288" cm="1">
        <f t="array" ref="J288">_xlfn.IFS($G288&gt;=20,5,$G288&gt;=15,4,$G288&gt;=10,3,$G288&gt;=5,2,TRUE,1)</f>
        <v>2</v>
      </c>
      <c r="K288" cm="1">
        <f t="array" ref="K288">_xlfn.IFS($H288&gt;=200000,5,$H288&gt;=100000,4,$H288&gt;=50000,3,$H288&gt;=20000,2,TRUE,1)</f>
        <v>4</v>
      </c>
      <c r="L288" t="str">
        <f t="shared" si="19"/>
        <v>424</v>
      </c>
      <c r="M288" t="str" cm="1">
        <f t="array" ref="M288">_xlfn.IFS(AND(I288&gt;=4,K288&gt;=4,J288&gt;=4),"Champions",AND(I288&gt;=3,K288&gt;=4,J288&gt;=3),"Loyal Customers",AND(I288&gt;=4,J288&gt;=3,K288&gt;=3),"Potential Loyalists",AND(I288&gt;=5,J288&lt;=2),"New Customers",AND(I288&gt;=3,J288&gt;=3,K288&gt;=3),"Promising",AND(I288&lt;=2,J288&gt;=3,K288&gt;=3),"Need Attention",AND(I288&gt;=3,J288&lt;=2,K288&gt;=2),"About to Sleep",AND(I288&lt;=2,J288&gt;=2,K288&gt;=2),"At Risk",AND(I288&lt;=1,K288&gt;=4),"Cant Lose Them",AND(I288&lt;=2,J288&lt;=2),"Hibernating",TRUE,"Lost")</f>
        <v>About to Sleep</v>
      </c>
    </row>
    <row r="289" spans="2:13" x14ac:dyDescent="0.25">
      <c r="B289" s="2">
        <v>10285</v>
      </c>
      <c r="C289" s="3">
        <v>45286</v>
      </c>
      <c r="D289" s="59">
        <v>17</v>
      </c>
      <c r="E289" s="59">
        <v>195641.14</v>
      </c>
      <c r="F289" s="6">
        <f t="shared" si="16"/>
        <v>5</v>
      </c>
      <c r="G289">
        <f t="shared" si="17"/>
        <v>17</v>
      </c>
      <c r="H289">
        <f t="shared" si="18"/>
        <v>195641.14</v>
      </c>
      <c r="I289" cm="1">
        <f t="array" ref="I289">_xlfn.IFS($F289&lt;=30,5,$F289&lt;=60,4,$F289&lt;=120,3,$F289&lt;=180,2,TRUE,1)</f>
        <v>5</v>
      </c>
      <c r="J289" cm="1">
        <f t="array" ref="J289">_xlfn.IFS($G289&gt;=20,5,$G289&gt;=15,4,$G289&gt;=10,3,$G289&gt;=5,2,TRUE,1)</f>
        <v>4</v>
      </c>
      <c r="K289" cm="1">
        <f t="array" ref="K289">_xlfn.IFS($H289&gt;=200000,5,$H289&gt;=100000,4,$H289&gt;=50000,3,$H289&gt;=20000,2,TRUE,1)</f>
        <v>4</v>
      </c>
      <c r="L289" t="str">
        <f t="shared" si="19"/>
        <v>544</v>
      </c>
      <c r="M289" t="str" cm="1">
        <f t="array" ref="M289">_xlfn.IFS(AND(I289&gt;=4,K289&gt;=4,J289&gt;=4),"Champions",AND(I289&gt;=3,K289&gt;=4,J289&gt;=3),"Loyal Customers",AND(I289&gt;=4,J289&gt;=3,K289&gt;=3),"Potential Loyalists",AND(I289&gt;=5,J289&lt;=2),"New Customers",AND(I289&gt;=3,J289&gt;=3,K289&gt;=3),"Promising",AND(I289&lt;=2,J289&gt;=3,K289&gt;=3),"Need Attention",AND(I289&gt;=3,J289&lt;=2,K289&gt;=2),"About to Sleep",AND(I289&lt;=2,J289&gt;=2,K289&gt;=2),"At Risk",AND(I289&lt;=1,K289&gt;=4),"Cant Lose Them",AND(I289&lt;=2,J289&lt;=2),"Hibernating",TRUE,"Lost")</f>
        <v>Champions</v>
      </c>
    </row>
    <row r="290" spans="2:13" x14ac:dyDescent="0.25">
      <c r="B290" s="2">
        <v>10286</v>
      </c>
      <c r="C290" s="3">
        <v>45283</v>
      </c>
      <c r="D290" s="59">
        <v>16</v>
      </c>
      <c r="E290" s="59">
        <v>186174.37</v>
      </c>
      <c r="F290" s="6">
        <f t="shared" si="16"/>
        <v>8</v>
      </c>
      <c r="G290">
        <f t="shared" si="17"/>
        <v>16</v>
      </c>
      <c r="H290">
        <f t="shared" si="18"/>
        <v>186174.37</v>
      </c>
      <c r="I290" cm="1">
        <f t="array" ref="I290">_xlfn.IFS($F290&lt;=30,5,$F290&lt;=60,4,$F290&lt;=120,3,$F290&lt;=180,2,TRUE,1)</f>
        <v>5</v>
      </c>
      <c r="J290" cm="1">
        <f t="array" ref="J290">_xlfn.IFS($G290&gt;=20,5,$G290&gt;=15,4,$G290&gt;=10,3,$G290&gt;=5,2,TRUE,1)</f>
        <v>4</v>
      </c>
      <c r="K290" cm="1">
        <f t="array" ref="K290">_xlfn.IFS($H290&gt;=200000,5,$H290&gt;=100000,4,$H290&gt;=50000,3,$H290&gt;=20000,2,TRUE,1)</f>
        <v>4</v>
      </c>
      <c r="L290" t="str">
        <f t="shared" si="19"/>
        <v>544</v>
      </c>
      <c r="M290" t="str" cm="1">
        <f t="array" ref="M290">_xlfn.IFS(AND(I290&gt;=4,K290&gt;=4,J290&gt;=4),"Champions",AND(I290&gt;=3,K290&gt;=4,J290&gt;=3),"Loyal Customers",AND(I290&gt;=4,J290&gt;=3,K290&gt;=3),"Potential Loyalists",AND(I290&gt;=5,J290&lt;=2),"New Customers",AND(I290&gt;=3,J290&gt;=3,K290&gt;=3),"Promising",AND(I290&lt;=2,J290&gt;=3,K290&gt;=3),"Need Attention",AND(I290&gt;=3,J290&lt;=2,K290&gt;=2),"About to Sleep",AND(I290&lt;=2,J290&gt;=2,K290&gt;=2),"At Risk",AND(I290&lt;=1,K290&gt;=4),"Cant Lose Them",AND(I290&lt;=2,J290&lt;=2),"Hibernating",TRUE,"Lost")</f>
        <v>Champions</v>
      </c>
    </row>
    <row r="291" spans="2:13" x14ac:dyDescent="0.25">
      <c r="B291" s="2">
        <v>10287</v>
      </c>
      <c r="C291" s="3">
        <v>45265</v>
      </c>
      <c r="D291" s="59">
        <v>17</v>
      </c>
      <c r="E291" s="59">
        <v>206391.59</v>
      </c>
      <c r="F291" s="6">
        <f t="shared" si="16"/>
        <v>26</v>
      </c>
      <c r="G291">
        <f t="shared" si="17"/>
        <v>17</v>
      </c>
      <c r="H291">
        <f t="shared" si="18"/>
        <v>206391.59</v>
      </c>
      <c r="I291" cm="1">
        <f t="array" ref="I291">_xlfn.IFS($F291&lt;=30,5,$F291&lt;=60,4,$F291&lt;=120,3,$F291&lt;=180,2,TRUE,1)</f>
        <v>5</v>
      </c>
      <c r="J291" cm="1">
        <f t="array" ref="J291">_xlfn.IFS($G291&gt;=20,5,$G291&gt;=15,4,$G291&gt;=10,3,$G291&gt;=5,2,TRUE,1)</f>
        <v>4</v>
      </c>
      <c r="K291" cm="1">
        <f t="array" ref="K291">_xlfn.IFS($H291&gt;=200000,5,$H291&gt;=100000,4,$H291&gt;=50000,3,$H291&gt;=20000,2,TRUE,1)</f>
        <v>5</v>
      </c>
      <c r="L291" t="str">
        <f t="shared" si="19"/>
        <v>545</v>
      </c>
      <c r="M291" t="str" cm="1">
        <f t="array" ref="M291">_xlfn.IFS(AND(I291&gt;=4,K291&gt;=4,J291&gt;=4),"Champions",AND(I291&gt;=3,K291&gt;=4,J291&gt;=3),"Loyal Customers",AND(I291&gt;=4,J291&gt;=3,K291&gt;=3),"Potential Loyalists",AND(I291&gt;=5,J291&lt;=2),"New Customers",AND(I291&gt;=3,J291&gt;=3,K291&gt;=3),"Promising",AND(I291&lt;=2,J291&gt;=3,K291&gt;=3),"Need Attention",AND(I291&gt;=3,J291&lt;=2,K291&gt;=2),"About to Sleep",AND(I291&lt;=2,J291&gt;=2,K291&gt;=2),"At Risk",AND(I291&lt;=1,K291&gt;=4),"Cant Lose Them",AND(I291&lt;=2,J291&lt;=2),"Hibernating",TRUE,"Lost")</f>
        <v>Champions</v>
      </c>
    </row>
    <row r="292" spans="2:13" x14ac:dyDescent="0.25">
      <c r="B292" s="2">
        <v>10288</v>
      </c>
      <c r="C292" s="3">
        <v>45259</v>
      </c>
      <c r="D292" s="59">
        <v>17</v>
      </c>
      <c r="E292" s="59">
        <v>188865.32</v>
      </c>
      <c r="F292" s="6">
        <f t="shared" si="16"/>
        <v>32</v>
      </c>
      <c r="G292">
        <f t="shared" si="17"/>
        <v>17</v>
      </c>
      <c r="H292">
        <f t="shared" si="18"/>
        <v>188865.32</v>
      </c>
      <c r="I292" cm="1">
        <f t="array" ref="I292">_xlfn.IFS($F292&lt;=30,5,$F292&lt;=60,4,$F292&lt;=120,3,$F292&lt;=180,2,TRUE,1)</f>
        <v>4</v>
      </c>
      <c r="J292" cm="1">
        <f t="array" ref="J292">_xlfn.IFS($G292&gt;=20,5,$G292&gt;=15,4,$G292&gt;=10,3,$G292&gt;=5,2,TRUE,1)</f>
        <v>4</v>
      </c>
      <c r="K292" cm="1">
        <f t="array" ref="K292">_xlfn.IFS($H292&gt;=200000,5,$H292&gt;=100000,4,$H292&gt;=50000,3,$H292&gt;=20000,2,TRUE,1)</f>
        <v>4</v>
      </c>
      <c r="L292" t="str">
        <f t="shared" si="19"/>
        <v>444</v>
      </c>
      <c r="M292" t="str" cm="1">
        <f t="array" ref="M292">_xlfn.IFS(AND(I292&gt;=4,K292&gt;=4,J292&gt;=4),"Champions",AND(I292&gt;=3,K292&gt;=4,J292&gt;=3),"Loyal Customers",AND(I292&gt;=4,J292&gt;=3,K292&gt;=3),"Potential Loyalists",AND(I292&gt;=5,J292&lt;=2),"New Customers",AND(I292&gt;=3,J292&gt;=3,K292&gt;=3),"Promising",AND(I292&lt;=2,J292&gt;=3,K292&gt;=3),"Need Attention",AND(I292&gt;=3,J292&lt;=2,K292&gt;=2),"About to Sleep",AND(I292&lt;=2,J292&gt;=2,K292&gt;=2),"At Risk",AND(I292&lt;=1,K292&gt;=4),"Cant Lose Them",AND(I292&lt;=2,J292&lt;=2),"Hibernating",TRUE,"Lost")</f>
        <v>Champions</v>
      </c>
    </row>
    <row r="293" spans="2:13" x14ac:dyDescent="0.25">
      <c r="B293" s="2">
        <v>10289</v>
      </c>
      <c r="C293" s="3">
        <v>45255</v>
      </c>
      <c r="D293" s="59">
        <v>13</v>
      </c>
      <c r="E293" s="59">
        <v>65736.17</v>
      </c>
      <c r="F293" s="6">
        <f t="shared" si="16"/>
        <v>36</v>
      </c>
      <c r="G293">
        <f t="shared" si="17"/>
        <v>13</v>
      </c>
      <c r="H293">
        <f t="shared" si="18"/>
        <v>65736.17</v>
      </c>
      <c r="I293" cm="1">
        <f t="array" ref="I293">_xlfn.IFS($F293&lt;=30,5,$F293&lt;=60,4,$F293&lt;=120,3,$F293&lt;=180,2,TRUE,1)</f>
        <v>4</v>
      </c>
      <c r="J293" cm="1">
        <f t="array" ref="J293">_xlfn.IFS($G293&gt;=20,5,$G293&gt;=15,4,$G293&gt;=10,3,$G293&gt;=5,2,TRUE,1)</f>
        <v>3</v>
      </c>
      <c r="K293" cm="1">
        <f t="array" ref="K293">_xlfn.IFS($H293&gt;=200000,5,$H293&gt;=100000,4,$H293&gt;=50000,3,$H293&gt;=20000,2,TRUE,1)</f>
        <v>3</v>
      </c>
      <c r="L293" t="str">
        <f t="shared" si="19"/>
        <v>433</v>
      </c>
      <c r="M293" t="str" cm="1">
        <f t="array" ref="M293">_xlfn.IFS(AND(I293&gt;=4,K293&gt;=4,J293&gt;=4),"Champions",AND(I293&gt;=3,K293&gt;=4,J293&gt;=3),"Loyal Customers",AND(I293&gt;=4,J293&gt;=3,K293&gt;=3),"Potential Loyalists",AND(I293&gt;=5,J293&lt;=2),"New Customers",AND(I293&gt;=3,J293&gt;=3,K293&gt;=3),"Promising",AND(I293&lt;=2,J293&gt;=3,K293&gt;=3),"Need Attention",AND(I293&gt;=3,J293&lt;=2,K293&gt;=2),"About to Sleep",AND(I293&lt;=2,J293&gt;=2,K293&gt;=2),"At Risk",AND(I293&lt;=1,K293&gt;=4),"Cant Lose Them",AND(I293&lt;=2,J293&lt;=2),"Hibernating",TRUE,"Lost")</f>
        <v>Potential Loyalists</v>
      </c>
    </row>
    <row r="294" spans="2:13" x14ac:dyDescent="0.25">
      <c r="B294" s="2">
        <v>10290</v>
      </c>
      <c r="C294" s="3">
        <v>45285</v>
      </c>
      <c r="D294" s="59">
        <v>15</v>
      </c>
      <c r="E294" s="59">
        <v>169248.6</v>
      </c>
      <c r="F294" s="6">
        <f t="shared" si="16"/>
        <v>6</v>
      </c>
      <c r="G294">
        <f t="shared" si="17"/>
        <v>15</v>
      </c>
      <c r="H294">
        <f t="shared" si="18"/>
        <v>169248.6</v>
      </c>
      <c r="I294" cm="1">
        <f t="array" ref="I294">_xlfn.IFS($F294&lt;=30,5,$F294&lt;=60,4,$F294&lt;=120,3,$F294&lt;=180,2,TRUE,1)</f>
        <v>5</v>
      </c>
      <c r="J294" cm="1">
        <f t="array" ref="J294">_xlfn.IFS($G294&gt;=20,5,$G294&gt;=15,4,$G294&gt;=10,3,$G294&gt;=5,2,TRUE,1)</f>
        <v>4</v>
      </c>
      <c r="K294" cm="1">
        <f t="array" ref="K294">_xlfn.IFS($H294&gt;=200000,5,$H294&gt;=100000,4,$H294&gt;=50000,3,$H294&gt;=20000,2,TRUE,1)</f>
        <v>4</v>
      </c>
      <c r="L294" t="str">
        <f t="shared" si="19"/>
        <v>544</v>
      </c>
      <c r="M294" t="str" cm="1">
        <f t="array" ref="M294">_xlfn.IFS(AND(I294&gt;=4,K294&gt;=4,J294&gt;=4),"Champions",AND(I294&gt;=3,K294&gt;=4,J294&gt;=3),"Loyal Customers",AND(I294&gt;=4,J294&gt;=3,K294&gt;=3),"Potential Loyalists",AND(I294&gt;=5,J294&lt;=2),"New Customers",AND(I294&gt;=3,J294&gt;=3,K294&gt;=3),"Promising",AND(I294&lt;=2,J294&gt;=3,K294&gt;=3),"Need Attention",AND(I294&gt;=3,J294&lt;=2,K294&gt;=2),"About to Sleep",AND(I294&lt;=2,J294&gt;=2,K294&gt;=2),"At Risk",AND(I294&lt;=1,K294&gt;=4),"Cant Lose Them",AND(I294&lt;=2,J294&lt;=2),"Hibernating",TRUE,"Lost")</f>
        <v>Champions</v>
      </c>
    </row>
    <row r="295" spans="2:13" x14ac:dyDescent="0.25">
      <c r="B295" s="2">
        <v>10291</v>
      </c>
      <c r="C295" s="3">
        <v>45283</v>
      </c>
      <c r="D295" s="59">
        <v>12</v>
      </c>
      <c r="E295" s="59">
        <v>184013.18</v>
      </c>
      <c r="F295" s="6">
        <f t="shared" si="16"/>
        <v>8</v>
      </c>
      <c r="G295">
        <f t="shared" si="17"/>
        <v>12</v>
      </c>
      <c r="H295">
        <f t="shared" si="18"/>
        <v>184013.18</v>
      </c>
      <c r="I295" cm="1">
        <f t="array" ref="I295">_xlfn.IFS($F295&lt;=30,5,$F295&lt;=60,4,$F295&lt;=120,3,$F295&lt;=180,2,TRUE,1)</f>
        <v>5</v>
      </c>
      <c r="J295" cm="1">
        <f t="array" ref="J295">_xlfn.IFS($G295&gt;=20,5,$G295&gt;=15,4,$G295&gt;=10,3,$G295&gt;=5,2,TRUE,1)</f>
        <v>3</v>
      </c>
      <c r="K295" cm="1">
        <f t="array" ref="K295">_xlfn.IFS($H295&gt;=200000,5,$H295&gt;=100000,4,$H295&gt;=50000,3,$H295&gt;=20000,2,TRUE,1)</f>
        <v>4</v>
      </c>
      <c r="L295" t="str">
        <f t="shared" si="19"/>
        <v>534</v>
      </c>
      <c r="M295" t="str" cm="1">
        <f t="array" ref="M295">_xlfn.IFS(AND(I295&gt;=4,K295&gt;=4,J295&gt;=4),"Champions",AND(I295&gt;=3,K295&gt;=4,J295&gt;=3),"Loyal Customers",AND(I295&gt;=4,J295&gt;=3,K295&gt;=3),"Potential Loyalists",AND(I295&gt;=5,J295&lt;=2),"New Customers",AND(I295&gt;=3,J295&gt;=3,K295&gt;=3),"Promising",AND(I295&lt;=2,J295&gt;=3,K295&gt;=3),"Need Attention",AND(I295&gt;=3,J295&lt;=2,K295&gt;=2),"About to Sleep",AND(I295&lt;=2,J295&gt;=2,K295&gt;=2),"At Risk",AND(I295&lt;=1,K295&gt;=4),"Cant Lose Them",AND(I295&lt;=2,J295&lt;=2),"Hibernating",TRUE,"Lost")</f>
        <v>Loyal Customers</v>
      </c>
    </row>
    <row r="296" spans="2:13" x14ac:dyDescent="0.25">
      <c r="B296" s="2">
        <v>10292</v>
      </c>
      <c r="C296" s="3">
        <v>45186</v>
      </c>
      <c r="D296" s="59">
        <v>12</v>
      </c>
      <c r="E296" s="59">
        <v>91991.27</v>
      </c>
      <c r="F296" s="6">
        <f t="shared" si="16"/>
        <v>105</v>
      </c>
      <c r="G296">
        <f t="shared" si="17"/>
        <v>12</v>
      </c>
      <c r="H296">
        <f t="shared" si="18"/>
        <v>91991.27</v>
      </c>
      <c r="I296" cm="1">
        <f t="array" ref="I296">_xlfn.IFS($F296&lt;=30,5,$F296&lt;=60,4,$F296&lt;=120,3,$F296&lt;=180,2,TRUE,1)</f>
        <v>3</v>
      </c>
      <c r="J296" cm="1">
        <f t="array" ref="J296">_xlfn.IFS($G296&gt;=20,5,$G296&gt;=15,4,$G296&gt;=10,3,$G296&gt;=5,2,TRUE,1)</f>
        <v>3</v>
      </c>
      <c r="K296" cm="1">
        <f t="array" ref="K296">_xlfn.IFS($H296&gt;=200000,5,$H296&gt;=100000,4,$H296&gt;=50000,3,$H296&gt;=20000,2,TRUE,1)</f>
        <v>3</v>
      </c>
      <c r="L296" t="str">
        <f t="shared" si="19"/>
        <v>333</v>
      </c>
      <c r="M296" t="str" cm="1">
        <f t="array" ref="M296">_xlfn.IFS(AND(I296&gt;=4,K296&gt;=4,J296&gt;=4),"Champions",AND(I296&gt;=3,K296&gt;=4,J296&gt;=3),"Loyal Customers",AND(I296&gt;=4,J296&gt;=3,K296&gt;=3),"Potential Loyalists",AND(I296&gt;=5,J296&lt;=2),"New Customers",AND(I296&gt;=3,J296&gt;=3,K296&gt;=3),"Promising",AND(I296&lt;=2,J296&gt;=3,K296&gt;=3),"Need Attention",AND(I296&gt;=3,J296&lt;=2,K296&gt;=2),"About to Sleep",AND(I296&lt;=2,J296&gt;=2,K296&gt;=2),"At Risk",AND(I296&lt;=1,K296&gt;=4),"Cant Lose Them",AND(I296&lt;=2,J296&lt;=2),"Hibernating",TRUE,"Lost")</f>
        <v>Promising</v>
      </c>
    </row>
    <row r="297" spans="2:13" x14ac:dyDescent="0.25">
      <c r="B297" s="2">
        <v>10293</v>
      </c>
      <c r="C297" s="3">
        <v>45275</v>
      </c>
      <c r="D297" s="59">
        <v>21</v>
      </c>
      <c r="E297" s="59">
        <v>205994.54</v>
      </c>
      <c r="F297" s="6">
        <f t="shared" si="16"/>
        <v>16</v>
      </c>
      <c r="G297">
        <f t="shared" si="17"/>
        <v>21</v>
      </c>
      <c r="H297">
        <f t="shared" si="18"/>
        <v>205994.54</v>
      </c>
      <c r="I297" cm="1">
        <f t="array" ref="I297">_xlfn.IFS($F297&lt;=30,5,$F297&lt;=60,4,$F297&lt;=120,3,$F297&lt;=180,2,TRUE,1)</f>
        <v>5</v>
      </c>
      <c r="J297" cm="1">
        <f t="array" ref="J297">_xlfn.IFS($G297&gt;=20,5,$G297&gt;=15,4,$G297&gt;=10,3,$G297&gt;=5,2,TRUE,1)</f>
        <v>5</v>
      </c>
      <c r="K297" cm="1">
        <f t="array" ref="K297">_xlfn.IFS($H297&gt;=200000,5,$H297&gt;=100000,4,$H297&gt;=50000,3,$H297&gt;=20000,2,TRUE,1)</f>
        <v>5</v>
      </c>
      <c r="L297" t="str">
        <f t="shared" si="19"/>
        <v>555</v>
      </c>
      <c r="M297" t="str" cm="1">
        <f t="array" ref="M297">_xlfn.IFS(AND(I297&gt;=4,K297&gt;=4,J297&gt;=4),"Champions",AND(I297&gt;=3,K297&gt;=4,J297&gt;=3),"Loyal Customers",AND(I297&gt;=4,J297&gt;=3,K297&gt;=3),"Potential Loyalists",AND(I297&gt;=5,J297&lt;=2),"New Customers",AND(I297&gt;=3,J297&gt;=3,K297&gt;=3),"Promising",AND(I297&lt;=2,J297&gt;=3,K297&gt;=3),"Need Attention",AND(I297&gt;=3,J297&lt;=2,K297&gt;=2),"About to Sleep",AND(I297&lt;=2,J297&gt;=2,K297&gt;=2),"At Risk",AND(I297&lt;=1,K297&gt;=4),"Cant Lose Them",AND(I297&lt;=2,J297&lt;=2),"Hibernating",TRUE,"Lost")</f>
        <v>Champions</v>
      </c>
    </row>
    <row r="298" spans="2:13" x14ac:dyDescent="0.25">
      <c r="B298" s="2">
        <v>10294</v>
      </c>
      <c r="C298" s="3">
        <v>45274</v>
      </c>
      <c r="D298" s="59">
        <v>16</v>
      </c>
      <c r="E298" s="59">
        <v>126850.94</v>
      </c>
      <c r="F298" s="6">
        <f t="shared" si="16"/>
        <v>17</v>
      </c>
      <c r="G298">
        <f t="shared" si="17"/>
        <v>16</v>
      </c>
      <c r="H298">
        <f t="shared" si="18"/>
        <v>126850.94</v>
      </c>
      <c r="I298" cm="1">
        <f t="array" ref="I298">_xlfn.IFS($F298&lt;=30,5,$F298&lt;=60,4,$F298&lt;=120,3,$F298&lt;=180,2,TRUE,1)</f>
        <v>5</v>
      </c>
      <c r="J298" cm="1">
        <f t="array" ref="J298">_xlfn.IFS($G298&gt;=20,5,$G298&gt;=15,4,$G298&gt;=10,3,$G298&gt;=5,2,TRUE,1)</f>
        <v>4</v>
      </c>
      <c r="K298" cm="1">
        <f t="array" ref="K298">_xlfn.IFS($H298&gt;=200000,5,$H298&gt;=100000,4,$H298&gt;=50000,3,$H298&gt;=20000,2,TRUE,1)</f>
        <v>4</v>
      </c>
      <c r="L298" t="str">
        <f t="shared" si="19"/>
        <v>544</v>
      </c>
      <c r="M298" t="str" cm="1">
        <f t="array" ref="M298">_xlfn.IFS(AND(I298&gt;=4,K298&gt;=4,J298&gt;=4),"Champions",AND(I298&gt;=3,K298&gt;=4,J298&gt;=3),"Loyal Customers",AND(I298&gt;=4,J298&gt;=3,K298&gt;=3),"Potential Loyalists",AND(I298&gt;=5,J298&lt;=2),"New Customers",AND(I298&gt;=3,J298&gt;=3,K298&gt;=3),"Promising",AND(I298&lt;=2,J298&gt;=3,K298&gt;=3),"Need Attention",AND(I298&gt;=3,J298&lt;=2,K298&gt;=2),"About to Sleep",AND(I298&lt;=2,J298&gt;=2,K298&gt;=2),"At Risk",AND(I298&lt;=1,K298&gt;=4),"Cant Lose Them",AND(I298&lt;=2,J298&lt;=2),"Hibernating",TRUE,"Lost")</f>
        <v>Champions</v>
      </c>
    </row>
    <row r="299" spans="2:13" x14ac:dyDescent="0.25">
      <c r="B299" s="2">
        <v>10295</v>
      </c>
      <c r="C299" s="3">
        <v>45252</v>
      </c>
      <c r="D299" s="59">
        <v>15</v>
      </c>
      <c r="E299" s="59">
        <v>154652.39000000001</v>
      </c>
      <c r="F299" s="6">
        <f t="shared" si="16"/>
        <v>39</v>
      </c>
      <c r="G299">
        <f t="shared" si="17"/>
        <v>15</v>
      </c>
      <c r="H299">
        <f t="shared" si="18"/>
        <v>154652.39000000001</v>
      </c>
      <c r="I299" cm="1">
        <f t="array" ref="I299">_xlfn.IFS($F299&lt;=30,5,$F299&lt;=60,4,$F299&lt;=120,3,$F299&lt;=180,2,TRUE,1)</f>
        <v>4</v>
      </c>
      <c r="J299" cm="1">
        <f t="array" ref="J299">_xlfn.IFS($G299&gt;=20,5,$G299&gt;=15,4,$G299&gt;=10,3,$G299&gt;=5,2,TRUE,1)</f>
        <v>4</v>
      </c>
      <c r="K299" cm="1">
        <f t="array" ref="K299">_xlfn.IFS($H299&gt;=200000,5,$H299&gt;=100000,4,$H299&gt;=50000,3,$H299&gt;=20000,2,TRUE,1)</f>
        <v>4</v>
      </c>
      <c r="L299" t="str">
        <f t="shared" si="19"/>
        <v>444</v>
      </c>
      <c r="M299" t="str" cm="1">
        <f t="array" ref="M299">_xlfn.IFS(AND(I299&gt;=4,K299&gt;=4,J299&gt;=4),"Champions",AND(I299&gt;=3,K299&gt;=4,J299&gt;=3),"Loyal Customers",AND(I299&gt;=4,J299&gt;=3,K299&gt;=3),"Potential Loyalists",AND(I299&gt;=5,J299&lt;=2),"New Customers",AND(I299&gt;=3,J299&gt;=3,K299&gt;=3),"Promising",AND(I299&lt;=2,J299&gt;=3,K299&gt;=3),"Need Attention",AND(I299&gt;=3,J299&lt;=2,K299&gt;=2),"About to Sleep",AND(I299&lt;=2,J299&gt;=2,K299&gt;=2),"At Risk",AND(I299&lt;=1,K299&gt;=4),"Cant Lose Them",AND(I299&lt;=2,J299&lt;=2),"Hibernating",TRUE,"Lost")</f>
        <v>Champions</v>
      </c>
    </row>
    <row r="300" spans="2:13" x14ac:dyDescent="0.25">
      <c r="B300" s="2">
        <v>10296</v>
      </c>
      <c r="C300" s="3">
        <v>45281</v>
      </c>
      <c r="D300" s="59">
        <v>15</v>
      </c>
      <c r="E300" s="59">
        <v>218535.9</v>
      </c>
      <c r="F300" s="6">
        <f t="shared" si="16"/>
        <v>10</v>
      </c>
      <c r="G300">
        <f t="shared" si="17"/>
        <v>15</v>
      </c>
      <c r="H300">
        <f t="shared" si="18"/>
        <v>218535.9</v>
      </c>
      <c r="I300" cm="1">
        <f t="array" ref="I300">_xlfn.IFS($F300&lt;=30,5,$F300&lt;=60,4,$F300&lt;=120,3,$F300&lt;=180,2,TRUE,1)</f>
        <v>5</v>
      </c>
      <c r="J300" cm="1">
        <f t="array" ref="J300">_xlfn.IFS($G300&gt;=20,5,$G300&gt;=15,4,$G300&gt;=10,3,$G300&gt;=5,2,TRUE,1)</f>
        <v>4</v>
      </c>
      <c r="K300" cm="1">
        <f t="array" ref="K300">_xlfn.IFS($H300&gt;=200000,5,$H300&gt;=100000,4,$H300&gt;=50000,3,$H300&gt;=20000,2,TRUE,1)</f>
        <v>5</v>
      </c>
      <c r="L300" t="str">
        <f t="shared" si="19"/>
        <v>545</v>
      </c>
      <c r="M300" t="str" cm="1">
        <f t="array" ref="M300">_xlfn.IFS(AND(I300&gt;=4,K300&gt;=4,J300&gt;=4),"Champions",AND(I300&gt;=3,K300&gt;=4,J300&gt;=3),"Loyal Customers",AND(I300&gt;=4,J300&gt;=3,K300&gt;=3),"Potential Loyalists",AND(I300&gt;=5,J300&lt;=2),"New Customers",AND(I300&gt;=3,J300&gt;=3,K300&gt;=3),"Promising",AND(I300&lt;=2,J300&gt;=3,K300&gt;=3),"Need Attention",AND(I300&gt;=3,J300&lt;=2,K300&gt;=2),"About to Sleep",AND(I300&lt;=2,J300&gt;=2,K300&gt;=2),"At Risk",AND(I300&lt;=1,K300&gt;=4),"Cant Lose Them",AND(I300&lt;=2,J300&lt;=2),"Hibernating",TRUE,"Lost")</f>
        <v>Champions</v>
      </c>
    </row>
    <row r="301" spans="2:13" x14ac:dyDescent="0.25">
      <c r="B301" s="2">
        <v>10297</v>
      </c>
      <c r="C301" s="3">
        <v>45276</v>
      </c>
      <c r="D301" s="59">
        <v>17</v>
      </c>
      <c r="E301" s="59">
        <v>130180.19</v>
      </c>
      <c r="F301" s="6">
        <f t="shared" si="16"/>
        <v>15</v>
      </c>
      <c r="G301">
        <f t="shared" si="17"/>
        <v>17</v>
      </c>
      <c r="H301">
        <f t="shared" si="18"/>
        <v>130180.19</v>
      </c>
      <c r="I301" cm="1">
        <f t="array" ref="I301">_xlfn.IFS($F301&lt;=30,5,$F301&lt;=60,4,$F301&lt;=120,3,$F301&lt;=180,2,TRUE,1)</f>
        <v>5</v>
      </c>
      <c r="J301" cm="1">
        <f t="array" ref="J301">_xlfn.IFS($G301&gt;=20,5,$G301&gt;=15,4,$G301&gt;=10,3,$G301&gt;=5,2,TRUE,1)</f>
        <v>4</v>
      </c>
      <c r="K301" cm="1">
        <f t="array" ref="K301">_xlfn.IFS($H301&gt;=200000,5,$H301&gt;=100000,4,$H301&gt;=50000,3,$H301&gt;=20000,2,TRUE,1)</f>
        <v>4</v>
      </c>
      <c r="L301" t="str">
        <f t="shared" si="19"/>
        <v>544</v>
      </c>
      <c r="M301" t="str" cm="1">
        <f t="array" ref="M301">_xlfn.IFS(AND(I301&gt;=4,K301&gt;=4,J301&gt;=4),"Champions",AND(I301&gt;=3,K301&gt;=4,J301&gt;=3),"Loyal Customers",AND(I301&gt;=4,J301&gt;=3,K301&gt;=3),"Potential Loyalists",AND(I301&gt;=5,J301&lt;=2),"New Customers",AND(I301&gt;=3,J301&gt;=3,K301&gt;=3),"Promising",AND(I301&lt;=2,J301&gt;=3,K301&gt;=3),"Need Attention",AND(I301&gt;=3,J301&lt;=2,K301&gt;=2),"About to Sleep",AND(I301&lt;=2,J301&gt;=2,K301&gt;=2),"At Risk",AND(I301&lt;=1,K301&gt;=4),"Cant Lose Them",AND(I301&lt;=2,J301&lt;=2),"Hibernating",TRUE,"Lost")</f>
        <v>Champions</v>
      </c>
    </row>
    <row r="302" spans="2:13" x14ac:dyDescent="0.25">
      <c r="B302" s="2">
        <v>10298</v>
      </c>
      <c r="C302" s="3">
        <v>45282</v>
      </c>
      <c r="D302" s="59">
        <v>8</v>
      </c>
      <c r="E302" s="59">
        <v>70595.06</v>
      </c>
      <c r="F302" s="6">
        <f t="shared" si="16"/>
        <v>9</v>
      </c>
      <c r="G302">
        <f t="shared" si="17"/>
        <v>8</v>
      </c>
      <c r="H302">
        <f t="shared" si="18"/>
        <v>70595.06</v>
      </c>
      <c r="I302" cm="1">
        <f t="array" ref="I302">_xlfn.IFS($F302&lt;=30,5,$F302&lt;=60,4,$F302&lt;=120,3,$F302&lt;=180,2,TRUE,1)</f>
        <v>5</v>
      </c>
      <c r="J302" cm="1">
        <f t="array" ref="J302">_xlfn.IFS($G302&gt;=20,5,$G302&gt;=15,4,$G302&gt;=10,3,$G302&gt;=5,2,TRUE,1)</f>
        <v>2</v>
      </c>
      <c r="K302" cm="1">
        <f t="array" ref="K302">_xlfn.IFS($H302&gt;=200000,5,$H302&gt;=100000,4,$H302&gt;=50000,3,$H302&gt;=20000,2,TRUE,1)</f>
        <v>3</v>
      </c>
      <c r="L302" t="str">
        <f t="shared" si="19"/>
        <v>523</v>
      </c>
      <c r="M302" t="str" cm="1">
        <f t="array" ref="M302">_xlfn.IFS(AND(I302&gt;=4,K302&gt;=4,J302&gt;=4),"Champions",AND(I302&gt;=3,K302&gt;=4,J302&gt;=3),"Loyal Customers",AND(I302&gt;=4,J302&gt;=3,K302&gt;=3),"Potential Loyalists",AND(I302&gt;=5,J302&lt;=2),"New Customers",AND(I302&gt;=3,J302&gt;=3,K302&gt;=3),"Promising",AND(I302&lt;=2,J302&gt;=3,K302&gt;=3),"Need Attention",AND(I302&gt;=3,J302&lt;=2,K302&gt;=2),"About to Sleep",AND(I302&lt;=2,J302&gt;=2,K302&gt;=2),"At Risk",AND(I302&lt;=1,K302&gt;=4),"Cant Lose Them",AND(I302&lt;=2,J302&lt;=2),"Hibernating",TRUE,"Lost")</f>
        <v>New Customers</v>
      </c>
    </row>
    <row r="303" spans="2:13" x14ac:dyDescent="0.25">
      <c r="B303" s="2">
        <v>10299</v>
      </c>
      <c r="C303" s="3">
        <v>45284</v>
      </c>
      <c r="D303" s="59">
        <v>17</v>
      </c>
      <c r="E303" s="59">
        <v>174518.36</v>
      </c>
      <c r="F303" s="6">
        <f t="shared" si="16"/>
        <v>7</v>
      </c>
      <c r="G303">
        <f t="shared" si="17"/>
        <v>17</v>
      </c>
      <c r="H303">
        <f t="shared" si="18"/>
        <v>174518.36</v>
      </c>
      <c r="I303" cm="1">
        <f t="array" ref="I303">_xlfn.IFS($F303&lt;=30,5,$F303&lt;=60,4,$F303&lt;=120,3,$F303&lt;=180,2,TRUE,1)</f>
        <v>5</v>
      </c>
      <c r="J303" cm="1">
        <f t="array" ref="J303">_xlfn.IFS($G303&gt;=20,5,$G303&gt;=15,4,$G303&gt;=10,3,$G303&gt;=5,2,TRUE,1)</f>
        <v>4</v>
      </c>
      <c r="K303" cm="1">
        <f t="array" ref="K303">_xlfn.IFS($H303&gt;=200000,5,$H303&gt;=100000,4,$H303&gt;=50000,3,$H303&gt;=20000,2,TRUE,1)</f>
        <v>4</v>
      </c>
      <c r="L303" t="str">
        <f t="shared" si="19"/>
        <v>544</v>
      </c>
      <c r="M303" t="str" cm="1">
        <f t="array" ref="M303">_xlfn.IFS(AND(I303&gt;=4,K303&gt;=4,J303&gt;=4),"Champions",AND(I303&gt;=3,K303&gt;=4,J303&gt;=3),"Loyal Customers",AND(I303&gt;=4,J303&gt;=3,K303&gt;=3),"Potential Loyalists",AND(I303&gt;=5,J303&lt;=2),"New Customers",AND(I303&gt;=3,J303&gt;=3,K303&gt;=3),"Promising",AND(I303&lt;=2,J303&gt;=3,K303&gt;=3),"Need Attention",AND(I303&gt;=3,J303&lt;=2,K303&gt;=2),"About to Sleep",AND(I303&lt;=2,J303&gt;=2,K303&gt;=2),"At Risk",AND(I303&lt;=1,K303&gt;=4),"Cant Lose Them",AND(I303&lt;=2,J303&lt;=2),"Hibernating",TRUE,"Lost")</f>
        <v>Champions</v>
      </c>
    </row>
    <row r="304" spans="2:13" x14ac:dyDescent="0.25">
      <c r="B304" s="2">
        <v>10300</v>
      </c>
      <c r="C304" s="3">
        <v>45265</v>
      </c>
      <c r="D304" s="59">
        <v>21</v>
      </c>
      <c r="E304" s="59">
        <v>241093.92</v>
      </c>
      <c r="F304" s="6">
        <f t="shared" si="16"/>
        <v>26</v>
      </c>
      <c r="G304">
        <f t="shared" si="17"/>
        <v>21</v>
      </c>
      <c r="H304">
        <f t="shared" si="18"/>
        <v>241093.92</v>
      </c>
      <c r="I304" cm="1">
        <f t="array" ref="I304">_xlfn.IFS($F304&lt;=30,5,$F304&lt;=60,4,$F304&lt;=120,3,$F304&lt;=180,2,TRUE,1)</f>
        <v>5</v>
      </c>
      <c r="J304" cm="1">
        <f t="array" ref="J304">_xlfn.IFS($G304&gt;=20,5,$G304&gt;=15,4,$G304&gt;=10,3,$G304&gt;=5,2,TRUE,1)</f>
        <v>5</v>
      </c>
      <c r="K304" cm="1">
        <f t="array" ref="K304">_xlfn.IFS($H304&gt;=200000,5,$H304&gt;=100000,4,$H304&gt;=50000,3,$H304&gt;=20000,2,TRUE,1)</f>
        <v>5</v>
      </c>
      <c r="L304" t="str">
        <f t="shared" si="19"/>
        <v>555</v>
      </c>
      <c r="M304" t="str" cm="1">
        <f t="array" ref="M304">_xlfn.IFS(AND(I304&gt;=4,K304&gt;=4,J304&gt;=4),"Champions",AND(I304&gt;=3,K304&gt;=4,J304&gt;=3),"Loyal Customers",AND(I304&gt;=4,J304&gt;=3,K304&gt;=3),"Potential Loyalists",AND(I304&gt;=5,J304&lt;=2),"New Customers",AND(I304&gt;=3,J304&gt;=3,K304&gt;=3),"Promising",AND(I304&lt;=2,J304&gt;=3,K304&gt;=3),"Need Attention",AND(I304&gt;=3,J304&lt;=2,K304&gt;=2),"About to Sleep",AND(I304&lt;=2,J304&gt;=2,K304&gt;=2),"At Risk",AND(I304&lt;=1,K304&gt;=4),"Cant Lose Them",AND(I304&lt;=2,J304&lt;=2),"Hibernating",TRUE,"Lost")</f>
        <v>Champions</v>
      </c>
    </row>
    <row r="305" spans="2:13" x14ac:dyDescent="0.25">
      <c r="B305" s="2">
        <v>10301</v>
      </c>
      <c r="C305" s="3">
        <v>45268</v>
      </c>
      <c r="D305" s="59">
        <v>13</v>
      </c>
      <c r="E305" s="59">
        <v>138995.97</v>
      </c>
      <c r="F305" s="6">
        <f t="shared" si="16"/>
        <v>23</v>
      </c>
      <c r="G305">
        <f t="shared" si="17"/>
        <v>13</v>
      </c>
      <c r="H305">
        <f t="shared" si="18"/>
        <v>138995.97</v>
      </c>
      <c r="I305" cm="1">
        <f t="array" ref="I305">_xlfn.IFS($F305&lt;=30,5,$F305&lt;=60,4,$F305&lt;=120,3,$F305&lt;=180,2,TRUE,1)</f>
        <v>5</v>
      </c>
      <c r="J305" cm="1">
        <f t="array" ref="J305">_xlfn.IFS($G305&gt;=20,5,$G305&gt;=15,4,$G305&gt;=10,3,$G305&gt;=5,2,TRUE,1)</f>
        <v>3</v>
      </c>
      <c r="K305" cm="1">
        <f t="array" ref="K305">_xlfn.IFS($H305&gt;=200000,5,$H305&gt;=100000,4,$H305&gt;=50000,3,$H305&gt;=20000,2,TRUE,1)</f>
        <v>4</v>
      </c>
      <c r="L305" t="str">
        <f t="shared" si="19"/>
        <v>534</v>
      </c>
      <c r="M305" t="str" cm="1">
        <f t="array" ref="M305">_xlfn.IFS(AND(I305&gt;=4,K305&gt;=4,J305&gt;=4),"Champions",AND(I305&gt;=3,K305&gt;=4,J305&gt;=3),"Loyal Customers",AND(I305&gt;=4,J305&gt;=3,K305&gt;=3),"Potential Loyalists",AND(I305&gt;=5,J305&lt;=2),"New Customers",AND(I305&gt;=3,J305&gt;=3,K305&gt;=3),"Promising",AND(I305&lt;=2,J305&gt;=3,K305&gt;=3),"Need Attention",AND(I305&gt;=3,J305&lt;=2,K305&gt;=2),"About to Sleep",AND(I305&lt;=2,J305&gt;=2,K305&gt;=2),"At Risk",AND(I305&lt;=1,K305&gt;=4),"Cant Lose Them",AND(I305&lt;=2,J305&lt;=2),"Hibernating",TRUE,"Lost")</f>
        <v>Loyal Customers</v>
      </c>
    </row>
    <row r="306" spans="2:13" x14ac:dyDescent="0.25">
      <c r="B306" s="2">
        <v>10302</v>
      </c>
      <c r="C306" s="3">
        <v>45262</v>
      </c>
      <c r="D306" s="59">
        <v>19</v>
      </c>
      <c r="E306" s="59">
        <v>125025.4</v>
      </c>
      <c r="F306" s="6">
        <f t="shared" si="16"/>
        <v>29</v>
      </c>
      <c r="G306">
        <f t="shared" si="17"/>
        <v>19</v>
      </c>
      <c r="H306">
        <f t="shared" si="18"/>
        <v>125025.4</v>
      </c>
      <c r="I306" cm="1">
        <f t="array" ref="I306">_xlfn.IFS($F306&lt;=30,5,$F306&lt;=60,4,$F306&lt;=120,3,$F306&lt;=180,2,TRUE,1)</f>
        <v>5</v>
      </c>
      <c r="J306" cm="1">
        <f t="array" ref="J306">_xlfn.IFS($G306&gt;=20,5,$G306&gt;=15,4,$G306&gt;=10,3,$G306&gt;=5,2,TRUE,1)</f>
        <v>4</v>
      </c>
      <c r="K306" cm="1">
        <f t="array" ref="K306">_xlfn.IFS($H306&gt;=200000,5,$H306&gt;=100000,4,$H306&gt;=50000,3,$H306&gt;=20000,2,TRUE,1)</f>
        <v>4</v>
      </c>
      <c r="L306" t="str">
        <f t="shared" si="19"/>
        <v>544</v>
      </c>
      <c r="M306" t="str" cm="1">
        <f t="array" ref="M306">_xlfn.IFS(AND(I306&gt;=4,K306&gt;=4,J306&gt;=4),"Champions",AND(I306&gt;=3,K306&gt;=4,J306&gt;=3),"Loyal Customers",AND(I306&gt;=4,J306&gt;=3,K306&gt;=3),"Potential Loyalists",AND(I306&gt;=5,J306&lt;=2),"New Customers",AND(I306&gt;=3,J306&gt;=3,K306&gt;=3),"Promising",AND(I306&lt;=2,J306&gt;=3,K306&gt;=3),"Need Attention",AND(I306&gt;=3,J306&lt;=2,K306&gt;=2),"About to Sleep",AND(I306&lt;=2,J306&gt;=2,K306&gt;=2),"At Risk",AND(I306&lt;=1,K306&gt;=4),"Cant Lose Them",AND(I306&lt;=2,J306&lt;=2),"Hibernating",TRUE,"Lost")</f>
        <v>Champions</v>
      </c>
    </row>
    <row r="307" spans="2:13" x14ac:dyDescent="0.25">
      <c r="B307" s="2">
        <v>10303</v>
      </c>
      <c r="C307" s="3">
        <v>45269</v>
      </c>
      <c r="D307" s="59">
        <v>25</v>
      </c>
      <c r="E307" s="59">
        <v>236325.4</v>
      </c>
      <c r="F307" s="6">
        <f t="shared" si="16"/>
        <v>22</v>
      </c>
      <c r="G307">
        <f t="shared" si="17"/>
        <v>25</v>
      </c>
      <c r="H307">
        <f t="shared" si="18"/>
        <v>236325.4</v>
      </c>
      <c r="I307" cm="1">
        <f t="array" ref="I307">_xlfn.IFS($F307&lt;=30,5,$F307&lt;=60,4,$F307&lt;=120,3,$F307&lt;=180,2,TRUE,1)</f>
        <v>5</v>
      </c>
      <c r="J307" cm="1">
        <f t="array" ref="J307">_xlfn.IFS($G307&gt;=20,5,$G307&gt;=15,4,$G307&gt;=10,3,$G307&gt;=5,2,TRUE,1)</f>
        <v>5</v>
      </c>
      <c r="K307" cm="1">
        <f t="array" ref="K307">_xlfn.IFS($H307&gt;=200000,5,$H307&gt;=100000,4,$H307&gt;=50000,3,$H307&gt;=20000,2,TRUE,1)</f>
        <v>5</v>
      </c>
      <c r="L307" t="str">
        <f t="shared" si="19"/>
        <v>555</v>
      </c>
      <c r="M307" t="str" cm="1">
        <f t="array" ref="M307">_xlfn.IFS(AND(I307&gt;=4,K307&gt;=4,J307&gt;=4),"Champions",AND(I307&gt;=3,K307&gt;=4,J307&gt;=3),"Loyal Customers",AND(I307&gt;=4,J307&gt;=3,K307&gt;=3),"Potential Loyalists",AND(I307&gt;=5,J307&lt;=2),"New Customers",AND(I307&gt;=3,J307&gt;=3,K307&gt;=3),"Promising",AND(I307&lt;=2,J307&gt;=3,K307&gt;=3),"Need Attention",AND(I307&gt;=3,J307&lt;=2,K307&gt;=2),"About to Sleep",AND(I307&lt;=2,J307&gt;=2,K307&gt;=2),"At Risk",AND(I307&lt;=1,K307&gt;=4),"Cant Lose Them",AND(I307&lt;=2,J307&lt;=2),"Hibernating",TRUE,"Lost")</f>
        <v>Champions</v>
      </c>
    </row>
    <row r="308" spans="2:13" x14ac:dyDescent="0.25">
      <c r="B308" s="2">
        <v>10304</v>
      </c>
      <c r="C308" s="3">
        <v>45244</v>
      </c>
      <c r="D308" s="59">
        <v>8</v>
      </c>
      <c r="E308" s="59">
        <v>47653.56</v>
      </c>
      <c r="F308" s="6">
        <f t="shared" si="16"/>
        <v>47</v>
      </c>
      <c r="G308">
        <f t="shared" si="17"/>
        <v>8</v>
      </c>
      <c r="H308">
        <f t="shared" si="18"/>
        <v>47653.56</v>
      </c>
      <c r="I308" cm="1">
        <f t="array" ref="I308">_xlfn.IFS($F308&lt;=30,5,$F308&lt;=60,4,$F308&lt;=120,3,$F308&lt;=180,2,TRUE,1)</f>
        <v>4</v>
      </c>
      <c r="J308" cm="1">
        <f t="array" ref="J308">_xlfn.IFS($G308&gt;=20,5,$G308&gt;=15,4,$G308&gt;=10,3,$G308&gt;=5,2,TRUE,1)</f>
        <v>2</v>
      </c>
      <c r="K308" cm="1">
        <f t="array" ref="K308">_xlfn.IFS($H308&gt;=200000,5,$H308&gt;=100000,4,$H308&gt;=50000,3,$H308&gt;=20000,2,TRUE,1)</f>
        <v>2</v>
      </c>
      <c r="L308" t="str">
        <f t="shared" si="19"/>
        <v>422</v>
      </c>
      <c r="M308" t="str" cm="1">
        <f t="array" ref="M308">_xlfn.IFS(AND(I308&gt;=4,K308&gt;=4,J308&gt;=4),"Champions",AND(I308&gt;=3,K308&gt;=4,J308&gt;=3),"Loyal Customers",AND(I308&gt;=4,J308&gt;=3,K308&gt;=3),"Potential Loyalists",AND(I308&gt;=5,J308&lt;=2),"New Customers",AND(I308&gt;=3,J308&gt;=3,K308&gt;=3),"Promising",AND(I308&lt;=2,J308&gt;=3,K308&gt;=3),"Need Attention",AND(I308&gt;=3,J308&lt;=2,K308&gt;=2),"About to Sleep",AND(I308&lt;=2,J308&gt;=2,K308&gt;=2),"At Risk",AND(I308&lt;=1,K308&gt;=4),"Cant Lose Them",AND(I308&lt;=2,J308&lt;=2),"Hibernating",TRUE,"Lost")</f>
        <v>About to Sleep</v>
      </c>
    </row>
    <row r="309" spans="2:13" x14ac:dyDescent="0.25">
      <c r="B309" s="2">
        <v>10305</v>
      </c>
      <c r="C309" s="3">
        <v>45263</v>
      </c>
      <c r="D309" s="59">
        <v>11</v>
      </c>
      <c r="E309" s="59">
        <v>105027.75</v>
      </c>
      <c r="F309" s="6">
        <f t="shared" si="16"/>
        <v>28</v>
      </c>
      <c r="G309">
        <f t="shared" si="17"/>
        <v>11</v>
      </c>
      <c r="H309">
        <f t="shared" si="18"/>
        <v>105027.75</v>
      </c>
      <c r="I309" cm="1">
        <f t="array" ref="I309">_xlfn.IFS($F309&lt;=30,5,$F309&lt;=60,4,$F309&lt;=120,3,$F309&lt;=180,2,TRUE,1)</f>
        <v>5</v>
      </c>
      <c r="J309" cm="1">
        <f t="array" ref="J309">_xlfn.IFS($G309&gt;=20,5,$G309&gt;=15,4,$G309&gt;=10,3,$G309&gt;=5,2,TRUE,1)</f>
        <v>3</v>
      </c>
      <c r="K309" cm="1">
        <f t="array" ref="K309">_xlfn.IFS($H309&gt;=200000,5,$H309&gt;=100000,4,$H309&gt;=50000,3,$H309&gt;=20000,2,TRUE,1)</f>
        <v>4</v>
      </c>
      <c r="L309" t="str">
        <f t="shared" si="19"/>
        <v>534</v>
      </c>
      <c r="M309" t="str" cm="1">
        <f t="array" ref="M309">_xlfn.IFS(AND(I309&gt;=4,K309&gt;=4,J309&gt;=4),"Champions",AND(I309&gt;=3,K309&gt;=4,J309&gt;=3),"Loyal Customers",AND(I309&gt;=4,J309&gt;=3,K309&gt;=3),"Potential Loyalists",AND(I309&gt;=5,J309&lt;=2),"New Customers",AND(I309&gt;=3,J309&gt;=3,K309&gt;=3),"Promising",AND(I309&lt;=2,J309&gt;=3,K309&gt;=3),"Need Attention",AND(I309&gt;=3,J309&lt;=2,K309&gt;=2),"About to Sleep",AND(I309&lt;=2,J309&gt;=2,K309&gt;=2),"At Risk",AND(I309&lt;=1,K309&gt;=4),"Cant Lose Them",AND(I309&lt;=2,J309&lt;=2),"Hibernating",TRUE,"Lost")</f>
        <v>Loyal Customers</v>
      </c>
    </row>
    <row r="310" spans="2:13" x14ac:dyDescent="0.25">
      <c r="B310" s="2">
        <v>10306</v>
      </c>
      <c r="C310" s="3">
        <v>45285</v>
      </c>
      <c r="D310" s="59">
        <v>20</v>
      </c>
      <c r="E310" s="59">
        <v>197705.86</v>
      </c>
      <c r="F310" s="6">
        <f t="shared" si="16"/>
        <v>6</v>
      </c>
      <c r="G310">
        <f t="shared" si="17"/>
        <v>20</v>
      </c>
      <c r="H310">
        <f t="shared" si="18"/>
        <v>197705.86</v>
      </c>
      <c r="I310" cm="1">
        <f t="array" ref="I310">_xlfn.IFS($F310&lt;=30,5,$F310&lt;=60,4,$F310&lt;=120,3,$F310&lt;=180,2,TRUE,1)</f>
        <v>5</v>
      </c>
      <c r="J310" cm="1">
        <f t="array" ref="J310">_xlfn.IFS($G310&gt;=20,5,$G310&gt;=15,4,$G310&gt;=10,3,$G310&gt;=5,2,TRUE,1)</f>
        <v>5</v>
      </c>
      <c r="K310" cm="1">
        <f t="array" ref="K310">_xlfn.IFS($H310&gt;=200000,5,$H310&gt;=100000,4,$H310&gt;=50000,3,$H310&gt;=20000,2,TRUE,1)</f>
        <v>4</v>
      </c>
      <c r="L310" t="str">
        <f t="shared" si="19"/>
        <v>554</v>
      </c>
      <c r="M310" t="str" cm="1">
        <f t="array" ref="M310">_xlfn.IFS(AND(I310&gt;=4,K310&gt;=4,J310&gt;=4),"Champions",AND(I310&gt;=3,K310&gt;=4,J310&gt;=3),"Loyal Customers",AND(I310&gt;=4,J310&gt;=3,K310&gt;=3),"Potential Loyalists",AND(I310&gt;=5,J310&lt;=2),"New Customers",AND(I310&gt;=3,J310&gt;=3,K310&gt;=3),"Promising",AND(I310&lt;=2,J310&gt;=3,K310&gt;=3),"Need Attention",AND(I310&gt;=3,J310&lt;=2,K310&gt;=2),"About to Sleep",AND(I310&lt;=2,J310&gt;=2,K310&gt;=2),"At Risk",AND(I310&lt;=1,K310&gt;=4),"Cant Lose Them",AND(I310&lt;=2,J310&lt;=2),"Hibernating",TRUE,"Lost")</f>
        <v>Champions</v>
      </c>
    </row>
    <row r="311" spans="2:13" x14ac:dyDescent="0.25">
      <c r="B311" s="2">
        <v>10307</v>
      </c>
      <c r="C311" s="3">
        <v>45281</v>
      </c>
      <c r="D311" s="59">
        <v>10</v>
      </c>
      <c r="E311" s="59">
        <v>84124.85</v>
      </c>
      <c r="F311" s="6">
        <f t="shared" si="16"/>
        <v>10</v>
      </c>
      <c r="G311">
        <f t="shared" si="17"/>
        <v>10</v>
      </c>
      <c r="H311">
        <f t="shared" si="18"/>
        <v>84124.85</v>
      </c>
      <c r="I311" cm="1">
        <f t="array" ref="I311">_xlfn.IFS($F311&lt;=30,5,$F311&lt;=60,4,$F311&lt;=120,3,$F311&lt;=180,2,TRUE,1)</f>
        <v>5</v>
      </c>
      <c r="J311" cm="1">
        <f t="array" ref="J311">_xlfn.IFS($G311&gt;=20,5,$G311&gt;=15,4,$G311&gt;=10,3,$G311&gt;=5,2,TRUE,1)</f>
        <v>3</v>
      </c>
      <c r="K311" cm="1">
        <f t="array" ref="K311">_xlfn.IFS($H311&gt;=200000,5,$H311&gt;=100000,4,$H311&gt;=50000,3,$H311&gt;=20000,2,TRUE,1)</f>
        <v>3</v>
      </c>
      <c r="L311" t="str">
        <f t="shared" si="19"/>
        <v>533</v>
      </c>
      <c r="M311" t="str" cm="1">
        <f t="array" ref="M311">_xlfn.IFS(AND(I311&gt;=4,K311&gt;=4,J311&gt;=4),"Champions",AND(I311&gt;=3,K311&gt;=4,J311&gt;=3),"Loyal Customers",AND(I311&gt;=4,J311&gt;=3,K311&gt;=3),"Potential Loyalists",AND(I311&gt;=5,J311&lt;=2),"New Customers",AND(I311&gt;=3,J311&gt;=3,K311&gt;=3),"Promising",AND(I311&lt;=2,J311&gt;=3,K311&gt;=3),"Need Attention",AND(I311&gt;=3,J311&lt;=2,K311&gt;=2),"About to Sleep",AND(I311&lt;=2,J311&gt;=2,K311&gt;=2),"At Risk",AND(I311&lt;=1,K311&gt;=4),"Cant Lose Them",AND(I311&lt;=2,J311&lt;=2),"Hibernating",TRUE,"Lost")</f>
        <v>Potential Loyalists</v>
      </c>
    </row>
    <row r="312" spans="2:13" x14ac:dyDescent="0.25">
      <c r="B312" s="2">
        <v>10308</v>
      </c>
      <c r="C312" s="3">
        <v>45263</v>
      </c>
      <c r="D312" s="59">
        <v>17</v>
      </c>
      <c r="E312" s="59">
        <v>252490.86</v>
      </c>
      <c r="F312" s="6">
        <f t="shared" si="16"/>
        <v>28</v>
      </c>
      <c r="G312">
        <f t="shared" si="17"/>
        <v>17</v>
      </c>
      <c r="H312">
        <f t="shared" si="18"/>
        <v>252490.86</v>
      </c>
      <c r="I312" cm="1">
        <f t="array" ref="I312">_xlfn.IFS($F312&lt;=30,5,$F312&lt;=60,4,$F312&lt;=120,3,$F312&lt;=180,2,TRUE,1)</f>
        <v>5</v>
      </c>
      <c r="J312" cm="1">
        <f t="array" ref="J312">_xlfn.IFS($G312&gt;=20,5,$G312&gt;=15,4,$G312&gt;=10,3,$G312&gt;=5,2,TRUE,1)</f>
        <v>4</v>
      </c>
      <c r="K312" cm="1">
        <f t="array" ref="K312">_xlfn.IFS($H312&gt;=200000,5,$H312&gt;=100000,4,$H312&gt;=50000,3,$H312&gt;=20000,2,TRUE,1)</f>
        <v>5</v>
      </c>
      <c r="L312" t="str">
        <f t="shared" si="19"/>
        <v>545</v>
      </c>
      <c r="M312" t="str" cm="1">
        <f t="array" ref="M312">_xlfn.IFS(AND(I312&gt;=4,K312&gt;=4,J312&gt;=4),"Champions",AND(I312&gt;=3,K312&gt;=4,J312&gt;=3),"Loyal Customers",AND(I312&gt;=4,J312&gt;=3,K312&gt;=3),"Potential Loyalists",AND(I312&gt;=5,J312&lt;=2),"New Customers",AND(I312&gt;=3,J312&gt;=3,K312&gt;=3),"Promising",AND(I312&lt;=2,J312&gt;=3,K312&gt;=3),"Need Attention",AND(I312&gt;=3,J312&lt;=2,K312&gt;=2),"About to Sleep",AND(I312&lt;=2,J312&gt;=2,K312&gt;=2),"At Risk",AND(I312&lt;=1,K312&gt;=4),"Cant Lose Them",AND(I312&lt;=2,J312&lt;=2),"Hibernating",TRUE,"Lost")</f>
        <v>Champions</v>
      </c>
    </row>
    <row r="313" spans="2:13" x14ac:dyDescent="0.25">
      <c r="B313" s="2">
        <v>10309</v>
      </c>
      <c r="C313" s="3">
        <v>45281</v>
      </c>
      <c r="D313" s="59">
        <v>14</v>
      </c>
      <c r="E313" s="59">
        <v>215344.79</v>
      </c>
      <c r="F313" s="6">
        <f t="shared" si="16"/>
        <v>10</v>
      </c>
      <c r="G313">
        <f t="shared" si="17"/>
        <v>14</v>
      </c>
      <c r="H313">
        <f t="shared" si="18"/>
        <v>215344.79</v>
      </c>
      <c r="I313" cm="1">
        <f t="array" ref="I313">_xlfn.IFS($F313&lt;=30,5,$F313&lt;=60,4,$F313&lt;=120,3,$F313&lt;=180,2,TRUE,1)</f>
        <v>5</v>
      </c>
      <c r="J313" cm="1">
        <f t="array" ref="J313">_xlfn.IFS($G313&gt;=20,5,$G313&gt;=15,4,$G313&gt;=10,3,$G313&gt;=5,2,TRUE,1)</f>
        <v>3</v>
      </c>
      <c r="K313" cm="1">
        <f t="array" ref="K313">_xlfn.IFS($H313&gt;=200000,5,$H313&gt;=100000,4,$H313&gt;=50000,3,$H313&gt;=20000,2,TRUE,1)</f>
        <v>5</v>
      </c>
      <c r="L313" t="str">
        <f t="shared" si="19"/>
        <v>535</v>
      </c>
      <c r="M313" t="str" cm="1">
        <f t="array" ref="M313">_xlfn.IFS(AND(I313&gt;=4,K313&gt;=4,J313&gt;=4),"Champions",AND(I313&gt;=3,K313&gt;=4,J313&gt;=3),"Loyal Customers",AND(I313&gt;=4,J313&gt;=3,K313&gt;=3),"Potential Loyalists",AND(I313&gt;=5,J313&lt;=2),"New Customers",AND(I313&gt;=3,J313&gt;=3,K313&gt;=3),"Promising",AND(I313&lt;=2,J313&gt;=3,K313&gt;=3),"Need Attention",AND(I313&gt;=3,J313&lt;=2,K313&gt;=2),"About to Sleep",AND(I313&lt;=2,J313&gt;=2,K313&gt;=2),"At Risk",AND(I313&lt;=1,K313&gt;=4),"Cant Lose Them",AND(I313&lt;=2,J313&lt;=2),"Hibernating",TRUE,"Lost")</f>
        <v>Loyal Customers</v>
      </c>
    </row>
    <row r="314" spans="2:13" x14ac:dyDescent="0.25">
      <c r="B314" s="2">
        <v>10310</v>
      </c>
      <c r="C314" s="3">
        <v>45283</v>
      </c>
      <c r="D314" s="59">
        <v>12</v>
      </c>
      <c r="E314" s="59">
        <v>62544.69</v>
      </c>
      <c r="F314" s="6">
        <f t="shared" si="16"/>
        <v>8</v>
      </c>
      <c r="G314">
        <f t="shared" si="17"/>
        <v>12</v>
      </c>
      <c r="H314">
        <f t="shared" si="18"/>
        <v>62544.69</v>
      </c>
      <c r="I314" cm="1">
        <f t="array" ref="I314">_xlfn.IFS($F314&lt;=30,5,$F314&lt;=60,4,$F314&lt;=120,3,$F314&lt;=180,2,TRUE,1)</f>
        <v>5</v>
      </c>
      <c r="J314" cm="1">
        <f t="array" ref="J314">_xlfn.IFS($G314&gt;=20,5,$G314&gt;=15,4,$G314&gt;=10,3,$G314&gt;=5,2,TRUE,1)</f>
        <v>3</v>
      </c>
      <c r="K314" cm="1">
        <f t="array" ref="K314">_xlfn.IFS($H314&gt;=200000,5,$H314&gt;=100000,4,$H314&gt;=50000,3,$H314&gt;=20000,2,TRUE,1)</f>
        <v>3</v>
      </c>
      <c r="L314" t="str">
        <f t="shared" si="19"/>
        <v>533</v>
      </c>
      <c r="M314" t="str" cm="1">
        <f t="array" ref="M314">_xlfn.IFS(AND(I314&gt;=4,K314&gt;=4,J314&gt;=4),"Champions",AND(I314&gt;=3,K314&gt;=4,J314&gt;=3),"Loyal Customers",AND(I314&gt;=4,J314&gt;=3,K314&gt;=3),"Potential Loyalists",AND(I314&gt;=5,J314&lt;=2),"New Customers",AND(I314&gt;=3,J314&gt;=3,K314&gt;=3),"Promising",AND(I314&lt;=2,J314&gt;=3,K314&gt;=3),"Need Attention",AND(I314&gt;=3,J314&lt;=2,K314&gt;=2),"About to Sleep",AND(I314&lt;=2,J314&gt;=2,K314&gt;=2),"At Risk",AND(I314&lt;=1,K314&gt;=4),"Cant Lose Them",AND(I314&lt;=2,J314&lt;=2),"Hibernating",TRUE,"Lost")</f>
        <v>Potential Loyalists</v>
      </c>
    </row>
    <row r="315" spans="2:13" x14ac:dyDescent="0.25">
      <c r="B315" s="2">
        <v>10311</v>
      </c>
      <c r="C315" s="3">
        <v>45266</v>
      </c>
      <c r="D315" s="59">
        <v>13</v>
      </c>
      <c r="E315" s="59">
        <v>125491.43</v>
      </c>
      <c r="F315" s="6">
        <f t="shared" si="16"/>
        <v>25</v>
      </c>
      <c r="G315">
        <f t="shared" si="17"/>
        <v>13</v>
      </c>
      <c r="H315">
        <f t="shared" si="18"/>
        <v>125491.43</v>
      </c>
      <c r="I315" cm="1">
        <f t="array" ref="I315">_xlfn.IFS($F315&lt;=30,5,$F315&lt;=60,4,$F315&lt;=120,3,$F315&lt;=180,2,TRUE,1)</f>
        <v>5</v>
      </c>
      <c r="J315" cm="1">
        <f t="array" ref="J315">_xlfn.IFS($G315&gt;=20,5,$G315&gt;=15,4,$G315&gt;=10,3,$G315&gt;=5,2,TRUE,1)</f>
        <v>3</v>
      </c>
      <c r="K315" cm="1">
        <f t="array" ref="K315">_xlfn.IFS($H315&gt;=200000,5,$H315&gt;=100000,4,$H315&gt;=50000,3,$H315&gt;=20000,2,TRUE,1)</f>
        <v>4</v>
      </c>
      <c r="L315" t="str">
        <f t="shared" si="19"/>
        <v>534</v>
      </c>
      <c r="M315" t="str" cm="1">
        <f t="array" ref="M315">_xlfn.IFS(AND(I315&gt;=4,K315&gt;=4,J315&gt;=4),"Champions",AND(I315&gt;=3,K315&gt;=4,J315&gt;=3),"Loyal Customers",AND(I315&gt;=4,J315&gt;=3,K315&gt;=3),"Potential Loyalists",AND(I315&gt;=5,J315&lt;=2),"New Customers",AND(I315&gt;=3,J315&gt;=3,K315&gt;=3),"Promising",AND(I315&lt;=2,J315&gt;=3,K315&gt;=3),"Need Attention",AND(I315&gt;=3,J315&lt;=2,K315&gt;=2),"About to Sleep",AND(I315&lt;=2,J315&gt;=2,K315&gt;=2),"At Risk",AND(I315&lt;=1,K315&gt;=4),"Cant Lose Them",AND(I315&lt;=2,J315&lt;=2),"Hibernating",TRUE,"Lost")</f>
        <v>Loyal Customers</v>
      </c>
    </row>
    <row r="316" spans="2:13" x14ac:dyDescent="0.25">
      <c r="B316" s="2">
        <v>10312</v>
      </c>
      <c r="C316" s="3">
        <v>45255</v>
      </c>
      <c r="D316" s="59">
        <v>10</v>
      </c>
      <c r="E316" s="59">
        <v>126854.15</v>
      </c>
      <c r="F316" s="6">
        <f t="shared" si="16"/>
        <v>36</v>
      </c>
      <c r="G316">
        <f t="shared" si="17"/>
        <v>10</v>
      </c>
      <c r="H316">
        <f t="shared" si="18"/>
        <v>126854.15</v>
      </c>
      <c r="I316" cm="1">
        <f t="array" ref="I316">_xlfn.IFS($F316&lt;=30,5,$F316&lt;=60,4,$F316&lt;=120,3,$F316&lt;=180,2,TRUE,1)</f>
        <v>4</v>
      </c>
      <c r="J316" cm="1">
        <f t="array" ref="J316">_xlfn.IFS($G316&gt;=20,5,$G316&gt;=15,4,$G316&gt;=10,3,$G316&gt;=5,2,TRUE,1)</f>
        <v>3</v>
      </c>
      <c r="K316" cm="1">
        <f t="array" ref="K316">_xlfn.IFS($H316&gt;=200000,5,$H316&gt;=100000,4,$H316&gt;=50000,3,$H316&gt;=20000,2,TRUE,1)</f>
        <v>4</v>
      </c>
      <c r="L316" t="str">
        <f t="shared" si="19"/>
        <v>434</v>
      </c>
      <c r="M316" t="str" cm="1">
        <f t="array" ref="M316">_xlfn.IFS(AND(I316&gt;=4,K316&gt;=4,J316&gt;=4),"Champions",AND(I316&gt;=3,K316&gt;=4,J316&gt;=3),"Loyal Customers",AND(I316&gt;=4,J316&gt;=3,K316&gt;=3),"Potential Loyalists",AND(I316&gt;=5,J316&lt;=2),"New Customers",AND(I316&gt;=3,J316&gt;=3,K316&gt;=3),"Promising",AND(I316&lt;=2,J316&gt;=3,K316&gt;=3),"Need Attention",AND(I316&gt;=3,J316&lt;=2,K316&gt;=2),"About to Sleep",AND(I316&lt;=2,J316&gt;=2,K316&gt;=2),"At Risk",AND(I316&lt;=1,K316&gt;=4),"Cant Lose Them",AND(I316&lt;=2,J316&lt;=2),"Hibernating",TRUE,"Lost")</f>
        <v>Loyal Customers</v>
      </c>
    </row>
    <row r="317" spans="2:13" x14ac:dyDescent="0.25">
      <c r="B317" s="2">
        <v>10313</v>
      </c>
      <c r="C317" s="3">
        <v>45256</v>
      </c>
      <c r="D317" s="59">
        <v>13</v>
      </c>
      <c r="E317" s="59">
        <v>185525.99</v>
      </c>
      <c r="F317" s="6">
        <f t="shared" si="16"/>
        <v>35</v>
      </c>
      <c r="G317">
        <f t="shared" si="17"/>
        <v>13</v>
      </c>
      <c r="H317">
        <f t="shared" si="18"/>
        <v>185525.99</v>
      </c>
      <c r="I317" cm="1">
        <f t="array" ref="I317">_xlfn.IFS($F317&lt;=30,5,$F317&lt;=60,4,$F317&lt;=120,3,$F317&lt;=180,2,TRUE,1)</f>
        <v>4</v>
      </c>
      <c r="J317" cm="1">
        <f t="array" ref="J317">_xlfn.IFS($G317&gt;=20,5,$G317&gt;=15,4,$G317&gt;=10,3,$G317&gt;=5,2,TRUE,1)</f>
        <v>3</v>
      </c>
      <c r="K317" cm="1">
        <f t="array" ref="K317">_xlfn.IFS($H317&gt;=200000,5,$H317&gt;=100000,4,$H317&gt;=50000,3,$H317&gt;=20000,2,TRUE,1)</f>
        <v>4</v>
      </c>
      <c r="L317" t="str">
        <f t="shared" si="19"/>
        <v>434</v>
      </c>
      <c r="M317" t="str" cm="1">
        <f t="array" ref="M317">_xlfn.IFS(AND(I317&gt;=4,K317&gt;=4,J317&gt;=4),"Champions",AND(I317&gt;=3,K317&gt;=4,J317&gt;=3),"Loyal Customers",AND(I317&gt;=4,J317&gt;=3,K317&gt;=3),"Potential Loyalists",AND(I317&gt;=5,J317&lt;=2),"New Customers",AND(I317&gt;=3,J317&gt;=3,K317&gt;=3),"Promising",AND(I317&lt;=2,J317&gt;=3,K317&gt;=3),"Need Attention",AND(I317&gt;=3,J317&lt;=2,K317&gt;=2),"About to Sleep",AND(I317&lt;=2,J317&gt;=2,K317&gt;=2),"At Risk",AND(I317&lt;=1,K317&gt;=4),"Cant Lose Them",AND(I317&lt;=2,J317&lt;=2),"Hibernating",TRUE,"Lost")</f>
        <v>Loyal Customers</v>
      </c>
    </row>
    <row r="318" spans="2:13" x14ac:dyDescent="0.25">
      <c r="B318" s="2">
        <v>10314</v>
      </c>
      <c r="C318" s="3">
        <v>45274</v>
      </c>
      <c r="D318" s="59">
        <v>8</v>
      </c>
      <c r="E318" s="59">
        <v>73633.47</v>
      </c>
      <c r="F318" s="6">
        <f t="shared" si="16"/>
        <v>17</v>
      </c>
      <c r="G318">
        <f t="shared" si="17"/>
        <v>8</v>
      </c>
      <c r="H318">
        <f t="shared" si="18"/>
        <v>73633.47</v>
      </c>
      <c r="I318" cm="1">
        <f t="array" ref="I318">_xlfn.IFS($F318&lt;=30,5,$F318&lt;=60,4,$F318&lt;=120,3,$F318&lt;=180,2,TRUE,1)</f>
        <v>5</v>
      </c>
      <c r="J318" cm="1">
        <f t="array" ref="J318">_xlfn.IFS($G318&gt;=20,5,$G318&gt;=15,4,$G318&gt;=10,3,$G318&gt;=5,2,TRUE,1)</f>
        <v>2</v>
      </c>
      <c r="K318" cm="1">
        <f t="array" ref="K318">_xlfn.IFS($H318&gt;=200000,5,$H318&gt;=100000,4,$H318&gt;=50000,3,$H318&gt;=20000,2,TRUE,1)</f>
        <v>3</v>
      </c>
      <c r="L318" t="str">
        <f t="shared" si="19"/>
        <v>523</v>
      </c>
      <c r="M318" t="str" cm="1">
        <f t="array" ref="M318">_xlfn.IFS(AND(I318&gt;=4,K318&gt;=4,J318&gt;=4),"Champions",AND(I318&gt;=3,K318&gt;=4,J318&gt;=3),"Loyal Customers",AND(I318&gt;=4,J318&gt;=3,K318&gt;=3),"Potential Loyalists",AND(I318&gt;=5,J318&lt;=2),"New Customers",AND(I318&gt;=3,J318&gt;=3,K318&gt;=3),"Promising",AND(I318&lt;=2,J318&gt;=3,K318&gt;=3),"Need Attention",AND(I318&gt;=3,J318&lt;=2,K318&gt;=2),"About to Sleep",AND(I318&lt;=2,J318&gt;=2,K318&gt;=2),"At Risk",AND(I318&lt;=1,K318&gt;=4),"Cant Lose Them",AND(I318&lt;=2,J318&lt;=2),"Hibernating",TRUE,"Lost")</f>
        <v>New Customers</v>
      </c>
    </row>
    <row r="319" spans="2:13" x14ac:dyDescent="0.25">
      <c r="B319" s="2">
        <v>10315</v>
      </c>
      <c r="C319" s="3">
        <v>45273</v>
      </c>
      <c r="D319" s="59">
        <v>17</v>
      </c>
      <c r="E319" s="59">
        <v>146262.59</v>
      </c>
      <c r="F319" s="6">
        <f t="shared" si="16"/>
        <v>18</v>
      </c>
      <c r="G319">
        <f t="shared" si="17"/>
        <v>17</v>
      </c>
      <c r="H319">
        <f t="shared" si="18"/>
        <v>146262.59</v>
      </c>
      <c r="I319" cm="1">
        <f t="array" ref="I319">_xlfn.IFS($F319&lt;=30,5,$F319&lt;=60,4,$F319&lt;=120,3,$F319&lt;=180,2,TRUE,1)</f>
        <v>5</v>
      </c>
      <c r="J319" cm="1">
        <f t="array" ref="J319">_xlfn.IFS($G319&gt;=20,5,$G319&gt;=15,4,$G319&gt;=10,3,$G319&gt;=5,2,TRUE,1)</f>
        <v>4</v>
      </c>
      <c r="K319" cm="1">
        <f t="array" ref="K319">_xlfn.IFS($H319&gt;=200000,5,$H319&gt;=100000,4,$H319&gt;=50000,3,$H319&gt;=20000,2,TRUE,1)</f>
        <v>4</v>
      </c>
      <c r="L319" t="str">
        <f t="shared" si="19"/>
        <v>544</v>
      </c>
      <c r="M319" t="str" cm="1">
        <f t="array" ref="M319">_xlfn.IFS(AND(I319&gt;=4,K319&gt;=4,J319&gt;=4),"Champions",AND(I319&gt;=3,K319&gt;=4,J319&gt;=3),"Loyal Customers",AND(I319&gt;=4,J319&gt;=3,K319&gt;=3),"Potential Loyalists",AND(I319&gt;=5,J319&lt;=2),"New Customers",AND(I319&gt;=3,J319&gt;=3,K319&gt;=3),"Promising",AND(I319&lt;=2,J319&gt;=3,K319&gt;=3),"Need Attention",AND(I319&gt;=3,J319&lt;=2,K319&gt;=2),"About to Sleep",AND(I319&lt;=2,J319&gt;=2,K319&gt;=2),"At Risk",AND(I319&lt;=1,K319&gt;=4),"Cant Lose Them",AND(I319&lt;=2,J319&lt;=2),"Hibernating",TRUE,"Lost")</f>
        <v>Champions</v>
      </c>
    </row>
    <row r="320" spans="2:13" x14ac:dyDescent="0.25">
      <c r="B320" s="2">
        <v>10316</v>
      </c>
      <c r="C320" s="3">
        <v>45222</v>
      </c>
      <c r="D320" s="59">
        <v>16</v>
      </c>
      <c r="E320" s="59">
        <v>133281.04999999999</v>
      </c>
      <c r="F320" s="6">
        <f t="shared" si="16"/>
        <v>69</v>
      </c>
      <c r="G320">
        <f t="shared" si="17"/>
        <v>16</v>
      </c>
      <c r="H320">
        <f t="shared" si="18"/>
        <v>133281.04999999999</v>
      </c>
      <c r="I320" cm="1">
        <f t="array" ref="I320">_xlfn.IFS($F320&lt;=30,5,$F320&lt;=60,4,$F320&lt;=120,3,$F320&lt;=180,2,TRUE,1)</f>
        <v>3</v>
      </c>
      <c r="J320" cm="1">
        <f t="array" ref="J320">_xlfn.IFS($G320&gt;=20,5,$G320&gt;=15,4,$G320&gt;=10,3,$G320&gt;=5,2,TRUE,1)</f>
        <v>4</v>
      </c>
      <c r="K320" cm="1">
        <f t="array" ref="K320">_xlfn.IFS($H320&gt;=200000,5,$H320&gt;=100000,4,$H320&gt;=50000,3,$H320&gt;=20000,2,TRUE,1)</f>
        <v>4</v>
      </c>
      <c r="L320" t="str">
        <f t="shared" si="19"/>
        <v>344</v>
      </c>
      <c r="M320" t="str" cm="1">
        <f t="array" ref="M320">_xlfn.IFS(AND(I320&gt;=4,K320&gt;=4,J320&gt;=4),"Champions",AND(I320&gt;=3,K320&gt;=4,J320&gt;=3),"Loyal Customers",AND(I320&gt;=4,J320&gt;=3,K320&gt;=3),"Potential Loyalists",AND(I320&gt;=5,J320&lt;=2),"New Customers",AND(I320&gt;=3,J320&gt;=3,K320&gt;=3),"Promising",AND(I320&lt;=2,J320&gt;=3,K320&gt;=3),"Need Attention",AND(I320&gt;=3,J320&lt;=2,K320&gt;=2),"About to Sleep",AND(I320&lt;=2,J320&gt;=2,K320&gt;=2),"At Risk",AND(I320&lt;=1,K320&gt;=4),"Cant Lose Them",AND(I320&lt;=2,J320&lt;=2),"Hibernating",TRUE,"Lost")</f>
        <v>Loyal Customers</v>
      </c>
    </row>
    <row r="321" spans="2:13" x14ac:dyDescent="0.25">
      <c r="B321" s="2">
        <v>10317</v>
      </c>
      <c r="C321" s="3">
        <v>45261</v>
      </c>
      <c r="D321" s="59">
        <v>16</v>
      </c>
      <c r="E321" s="59">
        <v>120718.35</v>
      </c>
      <c r="F321" s="6">
        <f t="shared" si="16"/>
        <v>30</v>
      </c>
      <c r="G321">
        <f t="shared" si="17"/>
        <v>16</v>
      </c>
      <c r="H321">
        <f t="shared" si="18"/>
        <v>120718.35</v>
      </c>
      <c r="I321" cm="1">
        <f t="array" ref="I321">_xlfn.IFS($F321&lt;=30,5,$F321&lt;=60,4,$F321&lt;=120,3,$F321&lt;=180,2,TRUE,1)</f>
        <v>5</v>
      </c>
      <c r="J321" cm="1">
        <f t="array" ref="J321">_xlfn.IFS($G321&gt;=20,5,$G321&gt;=15,4,$G321&gt;=10,3,$G321&gt;=5,2,TRUE,1)</f>
        <v>4</v>
      </c>
      <c r="K321" cm="1">
        <f t="array" ref="K321">_xlfn.IFS($H321&gt;=200000,5,$H321&gt;=100000,4,$H321&gt;=50000,3,$H321&gt;=20000,2,TRUE,1)</f>
        <v>4</v>
      </c>
      <c r="L321" t="str">
        <f t="shared" si="19"/>
        <v>544</v>
      </c>
      <c r="M321" t="str" cm="1">
        <f t="array" ref="M321">_xlfn.IFS(AND(I321&gt;=4,K321&gt;=4,J321&gt;=4),"Champions",AND(I321&gt;=3,K321&gt;=4,J321&gt;=3),"Loyal Customers",AND(I321&gt;=4,J321&gt;=3,K321&gt;=3),"Potential Loyalists",AND(I321&gt;=5,J321&lt;=2),"New Customers",AND(I321&gt;=3,J321&gt;=3,K321&gt;=3),"Promising",AND(I321&lt;=2,J321&gt;=3,K321&gt;=3),"Need Attention",AND(I321&gt;=3,J321&lt;=2,K321&gt;=2),"About to Sleep",AND(I321&lt;=2,J321&gt;=2,K321&gt;=2),"At Risk",AND(I321&lt;=1,K321&gt;=4),"Cant Lose Them",AND(I321&lt;=2,J321&lt;=2),"Hibernating",TRUE,"Lost")</f>
        <v>Champions</v>
      </c>
    </row>
    <row r="322" spans="2:13" x14ac:dyDescent="0.25">
      <c r="B322" s="2">
        <v>10318</v>
      </c>
      <c r="C322" s="3">
        <v>45205</v>
      </c>
      <c r="D322" s="59">
        <v>13</v>
      </c>
      <c r="E322" s="59">
        <v>132281.34</v>
      </c>
      <c r="F322" s="6">
        <f t="shared" si="16"/>
        <v>86</v>
      </c>
      <c r="G322">
        <f t="shared" si="17"/>
        <v>13</v>
      </c>
      <c r="H322">
        <f t="shared" si="18"/>
        <v>132281.34</v>
      </c>
      <c r="I322" cm="1">
        <f t="array" ref="I322">_xlfn.IFS($F322&lt;=30,5,$F322&lt;=60,4,$F322&lt;=120,3,$F322&lt;=180,2,TRUE,1)</f>
        <v>3</v>
      </c>
      <c r="J322" cm="1">
        <f t="array" ref="J322">_xlfn.IFS($G322&gt;=20,5,$G322&gt;=15,4,$G322&gt;=10,3,$G322&gt;=5,2,TRUE,1)</f>
        <v>3</v>
      </c>
      <c r="K322" cm="1">
        <f t="array" ref="K322">_xlfn.IFS($H322&gt;=200000,5,$H322&gt;=100000,4,$H322&gt;=50000,3,$H322&gt;=20000,2,TRUE,1)</f>
        <v>4</v>
      </c>
      <c r="L322" t="str">
        <f t="shared" si="19"/>
        <v>334</v>
      </c>
      <c r="M322" t="str" cm="1">
        <f t="array" ref="M322">_xlfn.IFS(AND(I322&gt;=4,K322&gt;=4,J322&gt;=4),"Champions",AND(I322&gt;=3,K322&gt;=4,J322&gt;=3),"Loyal Customers",AND(I322&gt;=4,J322&gt;=3,K322&gt;=3),"Potential Loyalists",AND(I322&gt;=5,J322&lt;=2),"New Customers",AND(I322&gt;=3,J322&gt;=3,K322&gt;=3),"Promising",AND(I322&lt;=2,J322&gt;=3,K322&gt;=3),"Need Attention",AND(I322&gt;=3,J322&lt;=2,K322&gt;=2),"About to Sleep",AND(I322&lt;=2,J322&gt;=2,K322&gt;=2),"At Risk",AND(I322&lt;=1,K322&gt;=4),"Cant Lose Them",AND(I322&lt;=2,J322&lt;=2),"Hibernating",TRUE,"Lost")</f>
        <v>Loyal Customers</v>
      </c>
    </row>
    <row r="323" spans="2:13" x14ac:dyDescent="0.25">
      <c r="B323" s="2">
        <v>10319</v>
      </c>
      <c r="C323" s="3">
        <v>45162</v>
      </c>
      <c r="D323" s="59">
        <v>11</v>
      </c>
      <c r="E323" s="59">
        <v>115219.06</v>
      </c>
      <c r="F323" s="6">
        <f t="shared" si="16"/>
        <v>129</v>
      </c>
      <c r="G323">
        <f t="shared" si="17"/>
        <v>11</v>
      </c>
      <c r="H323">
        <f t="shared" si="18"/>
        <v>115219.06</v>
      </c>
      <c r="I323" cm="1">
        <f t="array" ref="I323">_xlfn.IFS($F323&lt;=30,5,$F323&lt;=60,4,$F323&lt;=120,3,$F323&lt;=180,2,TRUE,1)</f>
        <v>2</v>
      </c>
      <c r="J323" cm="1">
        <f t="array" ref="J323">_xlfn.IFS($G323&gt;=20,5,$G323&gt;=15,4,$G323&gt;=10,3,$G323&gt;=5,2,TRUE,1)</f>
        <v>3</v>
      </c>
      <c r="K323" cm="1">
        <f t="array" ref="K323">_xlfn.IFS($H323&gt;=200000,5,$H323&gt;=100000,4,$H323&gt;=50000,3,$H323&gt;=20000,2,TRUE,1)</f>
        <v>4</v>
      </c>
      <c r="L323" t="str">
        <f t="shared" si="19"/>
        <v>234</v>
      </c>
      <c r="M323" t="str" cm="1">
        <f t="array" ref="M323">_xlfn.IFS(AND(I323&gt;=4,K323&gt;=4,J323&gt;=4),"Champions",AND(I323&gt;=3,K323&gt;=4,J323&gt;=3),"Loyal Customers",AND(I323&gt;=4,J323&gt;=3,K323&gt;=3),"Potential Loyalists",AND(I323&gt;=5,J323&lt;=2),"New Customers",AND(I323&gt;=3,J323&gt;=3,K323&gt;=3),"Promising",AND(I323&lt;=2,J323&gt;=3,K323&gt;=3),"Need Attention",AND(I323&gt;=3,J323&lt;=2,K323&gt;=2),"About to Sleep",AND(I323&lt;=2,J323&gt;=2,K323&gt;=2),"At Risk",AND(I323&lt;=1,K323&gt;=4),"Cant Lose Them",AND(I323&lt;=2,J323&lt;=2),"Hibernating",TRUE,"Lost")</f>
        <v>Need Attention</v>
      </c>
    </row>
    <row r="324" spans="2:13" x14ac:dyDescent="0.25">
      <c r="B324" s="2">
        <v>10320</v>
      </c>
      <c r="C324" s="3">
        <v>45255</v>
      </c>
      <c r="D324" s="59">
        <v>15</v>
      </c>
      <c r="E324" s="59">
        <v>179488.57</v>
      </c>
      <c r="F324" s="6">
        <f t="shared" ref="F324:F387" si="20">$E$1-$C324</f>
        <v>36</v>
      </c>
      <c r="G324">
        <f t="shared" ref="G324:G387" si="21">$D324</f>
        <v>15</v>
      </c>
      <c r="H324">
        <f t="shared" ref="H324:H387" si="22">$E324</f>
        <v>179488.57</v>
      </c>
      <c r="I324" cm="1">
        <f t="array" ref="I324">_xlfn.IFS($F324&lt;=30,5,$F324&lt;=60,4,$F324&lt;=120,3,$F324&lt;=180,2,TRUE,1)</f>
        <v>4</v>
      </c>
      <c r="J324" cm="1">
        <f t="array" ref="J324">_xlfn.IFS($G324&gt;=20,5,$G324&gt;=15,4,$G324&gt;=10,3,$G324&gt;=5,2,TRUE,1)</f>
        <v>4</v>
      </c>
      <c r="K324" cm="1">
        <f t="array" ref="K324">_xlfn.IFS($H324&gt;=200000,5,$H324&gt;=100000,4,$H324&gt;=50000,3,$H324&gt;=20000,2,TRUE,1)</f>
        <v>4</v>
      </c>
      <c r="L324" t="str">
        <f t="shared" si="19"/>
        <v>444</v>
      </c>
      <c r="M324" t="str" cm="1">
        <f t="array" ref="M324">_xlfn.IFS(AND(I324&gt;=4,K324&gt;=4,J324&gt;=4),"Champions",AND(I324&gt;=3,K324&gt;=4,J324&gt;=3),"Loyal Customers",AND(I324&gt;=4,J324&gt;=3,K324&gt;=3),"Potential Loyalists",AND(I324&gt;=5,J324&lt;=2),"New Customers",AND(I324&gt;=3,J324&gt;=3,K324&gt;=3),"Promising",AND(I324&lt;=2,J324&gt;=3,K324&gt;=3),"Need Attention",AND(I324&gt;=3,J324&lt;=2,K324&gt;=2),"About to Sleep",AND(I324&lt;=2,J324&gt;=2,K324&gt;=2),"At Risk",AND(I324&lt;=1,K324&gt;=4),"Cant Lose Them",AND(I324&lt;=2,J324&lt;=2),"Hibernating",TRUE,"Lost")</f>
        <v>Champions</v>
      </c>
    </row>
    <row r="325" spans="2:13" x14ac:dyDescent="0.25">
      <c r="B325" s="2">
        <v>10321</v>
      </c>
      <c r="C325" s="3">
        <v>45279</v>
      </c>
      <c r="D325" s="59">
        <v>16</v>
      </c>
      <c r="E325" s="59">
        <v>147200.26999999999</v>
      </c>
      <c r="F325" s="6">
        <f t="shared" si="20"/>
        <v>12</v>
      </c>
      <c r="G325">
        <f t="shared" si="21"/>
        <v>16</v>
      </c>
      <c r="H325">
        <f t="shared" si="22"/>
        <v>147200.26999999999</v>
      </c>
      <c r="I325" cm="1">
        <f t="array" ref="I325">_xlfn.IFS($F325&lt;=30,5,$F325&lt;=60,4,$F325&lt;=120,3,$F325&lt;=180,2,TRUE,1)</f>
        <v>5</v>
      </c>
      <c r="J325" cm="1">
        <f t="array" ref="J325">_xlfn.IFS($G325&gt;=20,5,$G325&gt;=15,4,$G325&gt;=10,3,$G325&gt;=5,2,TRUE,1)</f>
        <v>4</v>
      </c>
      <c r="K325" cm="1">
        <f t="array" ref="K325">_xlfn.IFS($H325&gt;=200000,5,$H325&gt;=100000,4,$H325&gt;=50000,3,$H325&gt;=20000,2,TRUE,1)</f>
        <v>4</v>
      </c>
      <c r="L325" t="str">
        <f t="shared" ref="L325:L388" si="23">I325&amp;J325&amp;K325</f>
        <v>544</v>
      </c>
      <c r="M325" t="str" cm="1">
        <f t="array" ref="M325">_xlfn.IFS(AND(I325&gt;=4,K325&gt;=4,J325&gt;=4),"Champions",AND(I325&gt;=3,K325&gt;=4,J325&gt;=3),"Loyal Customers",AND(I325&gt;=4,J325&gt;=3,K325&gt;=3),"Potential Loyalists",AND(I325&gt;=5,J325&lt;=2),"New Customers",AND(I325&gt;=3,J325&gt;=3,K325&gt;=3),"Promising",AND(I325&lt;=2,J325&gt;=3,K325&gt;=3),"Need Attention",AND(I325&gt;=3,J325&lt;=2,K325&gt;=2),"About to Sleep",AND(I325&lt;=2,J325&gt;=2,K325&gt;=2),"At Risk",AND(I325&lt;=1,K325&gt;=4),"Cant Lose Them",AND(I325&lt;=2,J325&lt;=2),"Hibernating",TRUE,"Lost")</f>
        <v>Champions</v>
      </c>
    </row>
    <row r="326" spans="2:13" x14ac:dyDescent="0.25">
      <c r="B326" s="2">
        <v>10322</v>
      </c>
      <c r="C326" s="3">
        <v>45276</v>
      </c>
      <c r="D326" s="59">
        <v>15</v>
      </c>
      <c r="E326" s="59">
        <v>132569.45000000001</v>
      </c>
      <c r="F326" s="6">
        <f t="shared" si="20"/>
        <v>15</v>
      </c>
      <c r="G326">
        <f t="shared" si="21"/>
        <v>15</v>
      </c>
      <c r="H326">
        <f t="shared" si="22"/>
        <v>132569.45000000001</v>
      </c>
      <c r="I326" cm="1">
        <f t="array" ref="I326">_xlfn.IFS($F326&lt;=30,5,$F326&lt;=60,4,$F326&lt;=120,3,$F326&lt;=180,2,TRUE,1)</f>
        <v>5</v>
      </c>
      <c r="J326" cm="1">
        <f t="array" ref="J326">_xlfn.IFS($G326&gt;=20,5,$G326&gt;=15,4,$G326&gt;=10,3,$G326&gt;=5,2,TRUE,1)</f>
        <v>4</v>
      </c>
      <c r="K326" cm="1">
        <f t="array" ref="K326">_xlfn.IFS($H326&gt;=200000,5,$H326&gt;=100000,4,$H326&gt;=50000,3,$H326&gt;=20000,2,TRUE,1)</f>
        <v>4</v>
      </c>
      <c r="L326" t="str">
        <f t="shared" si="23"/>
        <v>544</v>
      </c>
      <c r="M326" t="str" cm="1">
        <f t="array" ref="M326">_xlfn.IFS(AND(I326&gt;=4,K326&gt;=4,J326&gt;=4),"Champions",AND(I326&gt;=3,K326&gt;=4,J326&gt;=3),"Loyal Customers",AND(I326&gt;=4,J326&gt;=3,K326&gt;=3),"Potential Loyalists",AND(I326&gt;=5,J326&lt;=2),"New Customers",AND(I326&gt;=3,J326&gt;=3,K326&gt;=3),"Promising",AND(I326&lt;=2,J326&gt;=3,K326&gt;=3),"Need Attention",AND(I326&gt;=3,J326&lt;=2,K326&gt;=2),"About to Sleep",AND(I326&lt;=2,J326&gt;=2,K326&gt;=2),"At Risk",AND(I326&lt;=1,K326&gt;=4),"Cant Lose Them",AND(I326&lt;=2,J326&lt;=2),"Hibernating",TRUE,"Lost")</f>
        <v>Champions</v>
      </c>
    </row>
    <row r="327" spans="2:13" x14ac:dyDescent="0.25">
      <c r="B327" s="2">
        <v>10323</v>
      </c>
      <c r="C327" s="3">
        <v>45258</v>
      </c>
      <c r="D327" s="59">
        <v>14</v>
      </c>
      <c r="E327" s="59">
        <v>134772.19</v>
      </c>
      <c r="F327" s="6">
        <f t="shared" si="20"/>
        <v>33</v>
      </c>
      <c r="G327">
        <f t="shared" si="21"/>
        <v>14</v>
      </c>
      <c r="H327">
        <f t="shared" si="22"/>
        <v>134772.19</v>
      </c>
      <c r="I327" cm="1">
        <f t="array" ref="I327">_xlfn.IFS($F327&lt;=30,5,$F327&lt;=60,4,$F327&lt;=120,3,$F327&lt;=180,2,TRUE,1)</f>
        <v>4</v>
      </c>
      <c r="J327" cm="1">
        <f t="array" ref="J327">_xlfn.IFS($G327&gt;=20,5,$G327&gt;=15,4,$G327&gt;=10,3,$G327&gt;=5,2,TRUE,1)</f>
        <v>3</v>
      </c>
      <c r="K327" cm="1">
        <f t="array" ref="K327">_xlfn.IFS($H327&gt;=200000,5,$H327&gt;=100000,4,$H327&gt;=50000,3,$H327&gt;=20000,2,TRUE,1)</f>
        <v>4</v>
      </c>
      <c r="L327" t="str">
        <f t="shared" si="23"/>
        <v>434</v>
      </c>
      <c r="M327" t="str" cm="1">
        <f t="array" ref="M327">_xlfn.IFS(AND(I327&gt;=4,K327&gt;=4,J327&gt;=4),"Champions",AND(I327&gt;=3,K327&gt;=4,J327&gt;=3),"Loyal Customers",AND(I327&gt;=4,J327&gt;=3,K327&gt;=3),"Potential Loyalists",AND(I327&gt;=5,J327&lt;=2),"New Customers",AND(I327&gt;=3,J327&gt;=3,K327&gt;=3),"Promising",AND(I327&lt;=2,J327&gt;=3,K327&gt;=3),"Need Attention",AND(I327&gt;=3,J327&lt;=2,K327&gt;=2),"About to Sleep",AND(I327&lt;=2,J327&gt;=2,K327&gt;=2),"At Risk",AND(I327&lt;=1,K327&gt;=4),"Cant Lose Them",AND(I327&lt;=2,J327&lt;=2),"Hibernating",TRUE,"Lost")</f>
        <v>Loyal Customers</v>
      </c>
    </row>
    <row r="328" spans="2:13" x14ac:dyDescent="0.25">
      <c r="B328" s="2">
        <v>10324</v>
      </c>
      <c r="C328" s="3">
        <v>45244</v>
      </c>
      <c r="D328" s="59">
        <v>14</v>
      </c>
      <c r="E328" s="59">
        <v>243522.04</v>
      </c>
      <c r="F328" s="6">
        <f t="shared" si="20"/>
        <v>47</v>
      </c>
      <c r="G328">
        <f t="shared" si="21"/>
        <v>14</v>
      </c>
      <c r="H328">
        <f t="shared" si="22"/>
        <v>243522.04</v>
      </c>
      <c r="I328" cm="1">
        <f t="array" ref="I328">_xlfn.IFS($F328&lt;=30,5,$F328&lt;=60,4,$F328&lt;=120,3,$F328&lt;=180,2,TRUE,1)</f>
        <v>4</v>
      </c>
      <c r="J328" cm="1">
        <f t="array" ref="J328">_xlfn.IFS($G328&gt;=20,5,$G328&gt;=15,4,$G328&gt;=10,3,$G328&gt;=5,2,TRUE,1)</f>
        <v>3</v>
      </c>
      <c r="K328" cm="1">
        <f t="array" ref="K328">_xlfn.IFS($H328&gt;=200000,5,$H328&gt;=100000,4,$H328&gt;=50000,3,$H328&gt;=20000,2,TRUE,1)</f>
        <v>5</v>
      </c>
      <c r="L328" t="str">
        <f t="shared" si="23"/>
        <v>435</v>
      </c>
      <c r="M328" t="str" cm="1">
        <f t="array" ref="M328">_xlfn.IFS(AND(I328&gt;=4,K328&gt;=4,J328&gt;=4),"Champions",AND(I328&gt;=3,K328&gt;=4,J328&gt;=3),"Loyal Customers",AND(I328&gt;=4,J328&gt;=3,K328&gt;=3),"Potential Loyalists",AND(I328&gt;=5,J328&lt;=2),"New Customers",AND(I328&gt;=3,J328&gt;=3,K328&gt;=3),"Promising",AND(I328&lt;=2,J328&gt;=3,K328&gt;=3),"Need Attention",AND(I328&gt;=3,J328&lt;=2,K328&gt;=2),"About to Sleep",AND(I328&lt;=2,J328&gt;=2,K328&gt;=2),"At Risk",AND(I328&lt;=1,K328&gt;=4),"Cant Lose Them",AND(I328&lt;=2,J328&lt;=2),"Hibernating",TRUE,"Lost")</f>
        <v>Loyal Customers</v>
      </c>
    </row>
    <row r="329" spans="2:13" x14ac:dyDescent="0.25">
      <c r="B329" s="2">
        <v>10325</v>
      </c>
      <c r="C329" s="3">
        <v>45267</v>
      </c>
      <c r="D329" s="59">
        <v>9</v>
      </c>
      <c r="E329" s="59">
        <v>98709.02</v>
      </c>
      <c r="F329" s="6">
        <f t="shared" si="20"/>
        <v>24</v>
      </c>
      <c r="G329">
        <f t="shared" si="21"/>
        <v>9</v>
      </c>
      <c r="H329">
        <f t="shared" si="22"/>
        <v>98709.02</v>
      </c>
      <c r="I329" cm="1">
        <f t="array" ref="I329">_xlfn.IFS($F329&lt;=30,5,$F329&lt;=60,4,$F329&lt;=120,3,$F329&lt;=180,2,TRUE,1)</f>
        <v>5</v>
      </c>
      <c r="J329" cm="1">
        <f t="array" ref="J329">_xlfn.IFS($G329&gt;=20,5,$G329&gt;=15,4,$G329&gt;=10,3,$G329&gt;=5,2,TRUE,1)</f>
        <v>2</v>
      </c>
      <c r="K329" cm="1">
        <f t="array" ref="K329">_xlfn.IFS($H329&gt;=200000,5,$H329&gt;=100000,4,$H329&gt;=50000,3,$H329&gt;=20000,2,TRUE,1)</f>
        <v>3</v>
      </c>
      <c r="L329" t="str">
        <f t="shared" si="23"/>
        <v>523</v>
      </c>
      <c r="M329" t="str" cm="1">
        <f t="array" ref="M329">_xlfn.IFS(AND(I329&gt;=4,K329&gt;=4,J329&gt;=4),"Champions",AND(I329&gt;=3,K329&gt;=4,J329&gt;=3),"Loyal Customers",AND(I329&gt;=4,J329&gt;=3,K329&gt;=3),"Potential Loyalists",AND(I329&gt;=5,J329&lt;=2),"New Customers",AND(I329&gt;=3,J329&gt;=3,K329&gt;=3),"Promising",AND(I329&lt;=2,J329&gt;=3,K329&gt;=3),"Need Attention",AND(I329&gt;=3,J329&lt;=2,K329&gt;=2),"About to Sleep",AND(I329&lt;=2,J329&gt;=2,K329&gt;=2),"At Risk",AND(I329&lt;=1,K329&gt;=4),"Cant Lose Them",AND(I329&lt;=2,J329&lt;=2),"Hibernating",TRUE,"Lost")</f>
        <v>New Customers</v>
      </c>
    </row>
    <row r="330" spans="2:13" x14ac:dyDescent="0.25">
      <c r="B330" s="2">
        <v>10326</v>
      </c>
      <c r="C330" s="3">
        <v>45290</v>
      </c>
      <c r="D330" s="59">
        <v>13</v>
      </c>
      <c r="E330" s="59">
        <v>146425.21</v>
      </c>
      <c r="F330" s="6">
        <f t="shared" si="20"/>
        <v>1</v>
      </c>
      <c r="G330">
        <f t="shared" si="21"/>
        <v>13</v>
      </c>
      <c r="H330">
        <f t="shared" si="22"/>
        <v>146425.21</v>
      </c>
      <c r="I330" cm="1">
        <f t="array" ref="I330">_xlfn.IFS($F330&lt;=30,5,$F330&lt;=60,4,$F330&lt;=120,3,$F330&lt;=180,2,TRUE,1)</f>
        <v>5</v>
      </c>
      <c r="J330" cm="1">
        <f t="array" ref="J330">_xlfn.IFS($G330&gt;=20,5,$G330&gt;=15,4,$G330&gt;=10,3,$G330&gt;=5,2,TRUE,1)</f>
        <v>3</v>
      </c>
      <c r="K330" cm="1">
        <f t="array" ref="K330">_xlfn.IFS($H330&gt;=200000,5,$H330&gt;=100000,4,$H330&gt;=50000,3,$H330&gt;=20000,2,TRUE,1)</f>
        <v>4</v>
      </c>
      <c r="L330" t="str">
        <f t="shared" si="23"/>
        <v>534</v>
      </c>
      <c r="M330" t="str" cm="1">
        <f t="array" ref="M330">_xlfn.IFS(AND(I330&gt;=4,K330&gt;=4,J330&gt;=4),"Champions",AND(I330&gt;=3,K330&gt;=4,J330&gt;=3),"Loyal Customers",AND(I330&gt;=4,J330&gt;=3,K330&gt;=3),"Potential Loyalists",AND(I330&gt;=5,J330&lt;=2),"New Customers",AND(I330&gt;=3,J330&gt;=3,K330&gt;=3),"Promising",AND(I330&lt;=2,J330&gt;=3,K330&gt;=3),"Need Attention",AND(I330&gt;=3,J330&lt;=2,K330&gt;=2),"About to Sleep",AND(I330&lt;=2,J330&gt;=2,K330&gt;=2),"At Risk",AND(I330&lt;=1,K330&gt;=4),"Cant Lose Them",AND(I330&lt;=2,J330&lt;=2),"Hibernating",TRUE,"Lost")</f>
        <v>Loyal Customers</v>
      </c>
    </row>
    <row r="331" spans="2:13" x14ac:dyDescent="0.25">
      <c r="B331" s="2">
        <v>10327</v>
      </c>
      <c r="C331" s="3">
        <v>45257</v>
      </c>
      <c r="D331" s="59">
        <v>8</v>
      </c>
      <c r="E331" s="59">
        <v>84299.19</v>
      </c>
      <c r="F331" s="6">
        <f t="shared" si="20"/>
        <v>34</v>
      </c>
      <c r="G331">
        <f t="shared" si="21"/>
        <v>8</v>
      </c>
      <c r="H331">
        <f t="shared" si="22"/>
        <v>84299.19</v>
      </c>
      <c r="I331" cm="1">
        <f t="array" ref="I331">_xlfn.IFS($F331&lt;=30,5,$F331&lt;=60,4,$F331&lt;=120,3,$F331&lt;=180,2,TRUE,1)</f>
        <v>4</v>
      </c>
      <c r="J331" cm="1">
        <f t="array" ref="J331">_xlfn.IFS($G331&gt;=20,5,$G331&gt;=15,4,$G331&gt;=10,3,$G331&gt;=5,2,TRUE,1)</f>
        <v>2</v>
      </c>
      <c r="K331" cm="1">
        <f t="array" ref="K331">_xlfn.IFS($H331&gt;=200000,5,$H331&gt;=100000,4,$H331&gt;=50000,3,$H331&gt;=20000,2,TRUE,1)</f>
        <v>3</v>
      </c>
      <c r="L331" t="str">
        <f t="shared" si="23"/>
        <v>423</v>
      </c>
      <c r="M331" t="str" cm="1">
        <f t="array" ref="M331">_xlfn.IFS(AND(I331&gt;=4,K331&gt;=4,J331&gt;=4),"Champions",AND(I331&gt;=3,K331&gt;=4,J331&gt;=3),"Loyal Customers",AND(I331&gt;=4,J331&gt;=3,K331&gt;=3),"Potential Loyalists",AND(I331&gt;=5,J331&lt;=2),"New Customers",AND(I331&gt;=3,J331&gt;=3,K331&gt;=3),"Promising",AND(I331&lt;=2,J331&gt;=3,K331&gt;=3),"Need Attention",AND(I331&gt;=3,J331&lt;=2,K331&gt;=2),"About to Sleep",AND(I331&lt;=2,J331&gt;=2,K331&gt;=2),"At Risk",AND(I331&lt;=1,K331&gt;=4),"Cant Lose Them",AND(I331&lt;=2,J331&lt;=2),"Hibernating",TRUE,"Lost")</f>
        <v>About to Sleep</v>
      </c>
    </row>
    <row r="332" spans="2:13" x14ac:dyDescent="0.25">
      <c r="B332" s="2">
        <v>10328</v>
      </c>
      <c r="C332" s="3">
        <v>45233</v>
      </c>
      <c r="D332" s="59">
        <v>15</v>
      </c>
      <c r="E332" s="59">
        <v>137491.79</v>
      </c>
      <c r="F332" s="6">
        <f t="shared" si="20"/>
        <v>58</v>
      </c>
      <c r="G332">
        <f t="shared" si="21"/>
        <v>15</v>
      </c>
      <c r="H332">
        <f t="shared" si="22"/>
        <v>137491.79</v>
      </c>
      <c r="I332" cm="1">
        <f t="array" ref="I332">_xlfn.IFS($F332&lt;=30,5,$F332&lt;=60,4,$F332&lt;=120,3,$F332&lt;=180,2,TRUE,1)</f>
        <v>4</v>
      </c>
      <c r="J332" cm="1">
        <f t="array" ref="J332">_xlfn.IFS($G332&gt;=20,5,$G332&gt;=15,4,$G332&gt;=10,3,$G332&gt;=5,2,TRUE,1)</f>
        <v>4</v>
      </c>
      <c r="K332" cm="1">
        <f t="array" ref="K332">_xlfn.IFS($H332&gt;=200000,5,$H332&gt;=100000,4,$H332&gt;=50000,3,$H332&gt;=20000,2,TRUE,1)</f>
        <v>4</v>
      </c>
      <c r="L332" t="str">
        <f t="shared" si="23"/>
        <v>444</v>
      </c>
      <c r="M332" t="str" cm="1">
        <f t="array" ref="M332">_xlfn.IFS(AND(I332&gt;=4,K332&gt;=4,J332&gt;=4),"Champions",AND(I332&gt;=3,K332&gt;=4,J332&gt;=3),"Loyal Customers",AND(I332&gt;=4,J332&gt;=3,K332&gt;=3),"Potential Loyalists",AND(I332&gt;=5,J332&lt;=2),"New Customers",AND(I332&gt;=3,J332&gt;=3,K332&gt;=3),"Promising",AND(I332&lt;=2,J332&gt;=3,K332&gt;=3),"Need Attention",AND(I332&gt;=3,J332&lt;=2,K332&gt;=2),"About to Sleep",AND(I332&lt;=2,J332&gt;=2,K332&gt;=2),"At Risk",AND(I332&lt;=1,K332&gt;=4),"Cant Lose Them",AND(I332&lt;=2,J332&lt;=2),"Hibernating",TRUE,"Lost")</f>
        <v>Champions</v>
      </c>
    </row>
    <row r="333" spans="2:13" x14ac:dyDescent="0.25">
      <c r="B333" s="2">
        <v>10329</v>
      </c>
      <c r="C333" s="3">
        <v>45283</v>
      </c>
      <c r="D333" s="59">
        <v>15</v>
      </c>
      <c r="E333" s="59">
        <v>115155.92</v>
      </c>
      <c r="F333" s="6">
        <f t="shared" si="20"/>
        <v>8</v>
      </c>
      <c r="G333">
        <f t="shared" si="21"/>
        <v>15</v>
      </c>
      <c r="H333">
        <f t="shared" si="22"/>
        <v>115155.92</v>
      </c>
      <c r="I333" cm="1">
        <f t="array" ref="I333">_xlfn.IFS($F333&lt;=30,5,$F333&lt;=60,4,$F333&lt;=120,3,$F333&lt;=180,2,TRUE,1)</f>
        <v>5</v>
      </c>
      <c r="J333" cm="1">
        <f t="array" ref="J333">_xlfn.IFS($G333&gt;=20,5,$G333&gt;=15,4,$G333&gt;=10,3,$G333&gt;=5,2,TRUE,1)</f>
        <v>4</v>
      </c>
      <c r="K333" cm="1">
        <f t="array" ref="K333">_xlfn.IFS($H333&gt;=200000,5,$H333&gt;=100000,4,$H333&gt;=50000,3,$H333&gt;=20000,2,TRUE,1)</f>
        <v>4</v>
      </c>
      <c r="L333" t="str">
        <f t="shared" si="23"/>
        <v>544</v>
      </c>
      <c r="M333" t="str" cm="1">
        <f t="array" ref="M333">_xlfn.IFS(AND(I333&gt;=4,K333&gt;=4,J333&gt;=4),"Champions",AND(I333&gt;=3,K333&gt;=4,J333&gt;=3),"Loyal Customers",AND(I333&gt;=4,J333&gt;=3,K333&gt;=3),"Potential Loyalists",AND(I333&gt;=5,J333&lt;=2),"New Customers",AND(I333&gt;=3,J333&gt;=3,K333&gt;=3),"Promising",AND(I333&lt;=2,J333&gt;=3,K333&gt;=3),"Need Attention",AND(I333&gt;=3,J333&lt;=2,K333&gt;=2),"About to Sleep",AND(I333&lt;=2,J333&gt;=2,K333&gt;=2),"At Risk",AND(I333&lt;=1,K333&gt;=4),"Cant Lose Them",AND(I333&lt;=2,J333&lt;=2),"Hibernating",TRUE,"Lost")</f>
        <v>Champions</v>
      </c>
    </row>
    <row r="334" spans="2:13" x14ac:dyDescent="0.25">
      <c r="B334" s="2">
        <v>10330</v>
      </c>
      <c r="C334" s="3">
        <v>45291</v>
      </c>
      <c r="D334" s="59">
        <v>16</v>
      </c>
      <c r="E334" s="59">
        <v>160005.26</v>
      </c>
      <c r="F334" s="6">
        <f t="shared" si="20"/>
        <v>0</v>
      </c>
      <c r="G334">
        <f t="shared" si="21"/>
        <v>16</v>
      </c>
      <c r="H334">
        <f t="shared" si="22"/>
        <v>160005.26</v>
      </c>
      <c r="I334" cm="1">
        <f t="array" ref="I334">_xlfn.IFS($F334&lt;=30,5,$F334&lt;=60,4,$F334&lt;=120,3,$F334&lt;=180,2,TRUE,1)</f>
        <v>5</v>
      </c>
      <c r="J334" cm="1">
        <f t="array" ref="J334">_xlfn.IFS($G334&gt;=20,5,$G334&gt;=15,4,$G334&gt;=10,3,$G334&gt;=5,2,TRUE,1)</f>
        <v>4</v>
      </c>
      <c r="K334" cm="1">
        <f t="array" ref="K334">_xlfn.IFS($H334&gt;=200000,5,$H334&gt;=100000,4,$H334&gt;=50000,3,$H334&gt;=20000,2,TRUE,1)</f>
        <v>4</v>
      </c>
      <c r="L334" t="str">
        <f t="shared" si="23"/>
        <v>544</v>
      </c>
      <c r="M334" t="str" cm="1">
        <f t="array" ref="M334">_xlfn.IFS(AND(I334&gt;=4,K334&gt;=4,J334&gt;=4),"Champions",AND(I334&gt;=3,K334&gt;=4,J334&gt;=3),"Loyal Customers",AND(I334&gt;=4,J334&gt;=3,K334&gt;=3),"Potential Loyalists",AND(I334&gt;=5,J334&lt;=2),"New Customers",AND(I334&gt;=3,J334&gt;=3,K334&gt;=3),"Promising",AND(I334&lt;=2,J334&gt;=3,K334&gt;=3),"Need Attention",AND(I334&gt;=3,J334&lt;=2,K334&gt;=2),"About to Sleep",AND(I334&lt;=2,J334&gt;=2,K334&gt;=2),"At Risk",AND(I334&lt;=1,K334&gt;=4),"Cant Lose Them",AND(I334&lt;=2,J334&lt;=2),"Hibernating",TRUE,"Lost")</f>
        <v>Champions</v>
      </c>
    </row>
    <row r="335" spans="2:13" x14ac:dyDescent="0.25">
      <c r="B335" s="2">
        <v>10331</v>
      </c>
      <c r="C335" s="3">
        <v>45286</v>
      </c>
      <c r="D335" s="59">
        <v>12</v>
      </c>
      <c r="E335" s="59">
        <v>167719.39000000001</v>
      </c>
      <c r="F335" s="6">
        <f t="shared" si="20"/>
        <v>5</v>
      </c>
      <c r="G335">
        <f t="shared" si="21"/>
        <v>12</v>
      </c>
      <c r="H335">
        <f t="shared" si="22"/>
        <v>167719.39000000001</v>
      </c>
      <c r="I335" cm="1">
        <f t="array" ref="I335">_xlfn.IFS($F335&lt;=30,5,$F335&lt;=60,4,$F335&lt;=120,3,$F335&lt;=180,2,TRUE,1)</f>
        <v>5</v>
      </c>
      <c r="J335" cm="1">
        <f t="array" ref="J335">_xlfn.IFS($G335&gt;=20,5,$G335&gt;=15,4,$G335&gt;=10,3,$G335&gt;=5,2,TRUE,1)</f>
        <v>3</v>
      </c>
      <c r="K335" cm="1">
        <f t="array" ref="K335">_xlfn.IFS($H335&gt;=200000,5,$H335&gt;=100000,4,$H335&gt;=50000,3,$H335&gt;=20000,2,TRUE,1)</f>
        <v>4</v>
      </c>
      <c r="L335" t="str">
        <f t="shared" si="23"/>
        <v>534</v>
      </c>
      <c r="M335" t="str" cm="1">
        <f t="array" ref="M335">_xlfn.IFS(AND(I335&gt;=4,K335&gt;=4,J335&gt;=4),"Champions",AND(I335&gt;=3,K335&gt;=4,J335&gt;=3),"Loyal Customers",AND(I335&gt;=4,J335&gt;=3,K335&gt;=3),"Potential Loyalists",AND(I335&gt;=5,J335&lt;=2),"New Customers",AND(I335&gt;=3,J335&gt;=3,K335&gt;=3),"Promising",AND(I335&lt;=2,J335&gt;=3,K335&gt;=3),"Need Attention",AND(I335&gt;=3,J335&lt;=2,K335&gt;=2),"About to Sleep",AND(I335&lt;=2,J335&gt;=2,K335&gt;=2),"At Risk",AND(I335&lt;=1,K335&gt;=4),"Cant Lose Them",AND(I335&lt;=2,J335&lt;=2),"Hibernating",TRUE,"Lost")</f>
        <v>Loyal Customers</v>
      </c>
    </row>
    <row r="336" spans="2:13" x14ac:dyDescent="0.25">
      <c r="B336" s="2">
        <v>10332</v>
      </c>
      <c r="C336" s="3">
        <v>45288</v>
      </c>
      <c r="D336" s="59">
        <v>12</v>
      </c>
      <c r="E336" s="59">
        <v>121952.67</v>
      </c>
      <c r="F336" s="6">
        <f t="shared" si="20"/>
        <v>3</v>
      </c>
      <c r="G336">
        <f t="shared" si="21"/>
        <v>12</v>
      </c>
      <c r="H336">
        <f t="shared" si="22"/>
        <v>121952.67</v>
      </c>
      <c r="I336" cm="1">
        <f t="array" ref="I336">_xlfn.IFS($F336&lt;=30,5,$F336&lt;=60,4,$F336&lt;=120,3,$F336&lt;=180,2,TRUE,1)</f>
        <v>5</v>
      </c>
      <c r="J336" cm="1">
        <f t="array" ref="J336">_xlfn.IFS($G336&gt;=20,5,$G336&gt;=15,4,$G336&gt;=10,3,$G336&gt;=5,2,TRUE,1)</f>
        <v>3</v>
      </c>
      <c r="K336" cm="1">
        <f t="array" ref="K336">_xlfn.IFS($H336&gt;=200000,5,$H336&gt;=100000,4,$H336&gt;=50000,3,$H336&gt;=20000,2,TRUE,1)</f>
        <v>4</v>
      </c>
      <c r="L336" t="str">
        <f t="shared" si="23"/>
        <v>534</v>
      </c>
      <c r="M336" t="str" cm="1">
        <f t="array" ref="M336">_xlfn.IFS(AND(I336&gt;=4,K336&gt;=4,J336&gt;=4),"Champions",AND(I336&gt;=3,K336&gt;=4,J336&gt;=3),"Loyal Customers",AND(I336&gt;=4,J336&gt;=3,K336&gt;=3),"Potential Loyalists",AND(I336&gt;=5,J336&lt;=2),"New Customers",AND(I336&gt;=3,J336&gt;=3,K336&gt;=3),"Promising",AND(I336&lt;=2,J336&gt;=3,K336&gt;=3),"Need Attention",AND(I336&gt;=3,J336&lt;=2,K336&gt;=2),"About to Sleep",AND(I336&lt;=2,J336&gt;=2,K336&gt;=2),"At Risk",AND(I336&lt;=1,K336&gt;=4),"Cant Lose Them",AND(I336&lt;=2,J336&lt;=2),"Hibernating",TRUE,"Lost")</f>
        <v>Loyal Customers</v>
      </c>
    </row>
    <row r="337" spans="2:13" x14ac:dyDescent="0.25">
      <c r="B337" s="2">
        <v>10333</v>
      </c>
      <c r="C337" s="3">
        <v>45287</v>
      </c>
      <c r="D337" s="59">
        <v>11</v>
      </c>
      <c r="E337" s="59">
        <v>91307.63</v>
      </c>
      <c r="F337" s="6">
        <f t="shared" si="20"/>
        <v>4</v>
      </c>
      <c r="G337">
        <f t="shared" si="21"/>
        <v>11</v>
      </c>
      <c r="H337">
        <f t="shared" si="22"/>
        <v>91307.63</v>
      </c>
      <c r="I337" cm="1">
        <f t="array" ref="I337">_xlfn.IFS($F337&lt;=30,5,$F337&lt;=60,4,$F337&lt;=120,3,$F337&lt;=180,2,TRUE,1)</f>
        <v>5</v>
      </c>
      <c r="J337" cm="1">
        <f t="array" ref="J337">_xlfn.IFS($G337&gt;=20,5,$G337&gt;=15,4,$G337&gt;=10,3,$G337&gt;=5,2,TRUE,1)</f>
        <v>3</v>
      </c>
      <c r="K337" cm="1">
        <f t="array" ref="K337">_xlfn.IFS($H337&gt;=200000,5,$H337&gt;=100000,4,$H337&gt;=50000,3,$H337&gt;=20000,2,TRUE,1)</f>
        <v>3</v>
      </c>
      <c r="L337" t="str">
        <f t="shared" si="23"/>
        <v>533</v>
      </c>
      <c r="M337" t="str" cm="1">
        <f t="array" ref="M337">_xlfn.IFS(AND(I337&gt;=4,K337&gt;=4,J337&gt;=4),"Champions",AND(I337&gt;=3,K337&gt;=4,J337&gt;=3),"Loyal Customers",AND(I337&gt;=4,J337&gt;=3,K337&gt;=3),"Potential Loyalists",AND(I337&gt;=5,J337&lt;=2),"New Customers",AND(I337&gt;=3,J337&gt;=3,K337&gt;=3),"Promising",AND(I337&lt;=2,J337&gt;=3,K337&gt;=3),"Need Attention",AND(I337&gt;=3,J337&lt;=2,K337&gt;=2),"About to Sleep",AND(I337&lt;=2,J337&gt;=2,K337&gt;=2),"At Risk",AND(I337&lt;=1,K337&gt;=4),"Cant Lose Them",AND(I337&lt;=2,J337&lt;=2),"Hibernating",TRUE,"Lost")</f>
        <v>Potential Loyalists</v>
      </c>
    </row>
    <row r="338" spans="2:13" x14ac:dyDescent="0.25">
      <c r="B338" s="2">
        <v>10334</v>
      </c>
      <c r="C338" s="3">
        <v>45275</v>
      </c>
      <c r="D338" s="59">
        <v>15</v>
      </c>
      <c r="E338" s="59">
        <v>175803.58</v>
      </c>
      <c r="F338" s="6">
        <f t="shared" si="20"/>
        <v>16</v>
      </c>
      <c r="G338">
        <f t="shared" si="21"/>
        <v>15</v>
      </c>
      <c r="H338">
        <f t="shared" si="22"/>
        <v>175803.58</v>
      </c>
      <c r="I338" cm="1">
        <f t="array" ref="I338">_xlfn.IFS($F338&lt;=30,5,$F338&lt;=60,4,$F338&lt;=120,3,$F338&lt;=180,2,TRUE,1)</f>
        <v>5</v>
      </c>
      <c r="J338" cm="1">
        <f t="array" ref="J338">_xlfn.IFS($G338&gt;=20,5,$G338&gt;=15,4,$G338&gt;=10,3,$G338&gt;=5,2,TRUE,1)</f>
        <v>4</v>
      </c>
      <c r="K338" cm="1">
        <f t="array" ref="K338">_xlfn.IFS($H338&gt;=200000,5,$H338&gt;=100000,4,$H338&gt;=50000,3,$H338&gt;=20000,2,TRUE,1)</f>
        <v>4</v>
      </c>
      <c r="L338" t="str">
        <f t="shared" si="23"/>
        <v>544</v>
      </c>
      <c r="M338" t="str" cm="1">
        <f t="array" ref="M338">_xlfn.IFS(AND(I338&gt;=4,K338&gt;=4,J338&gt;=4),"Champions",AND(I338&gt;=3,K338&gt;=4,J338&gt;=3),"Loyal Customers",AND(I338&gt;=4,J338&gt;=3,K338&gt;=3),"Potential Loyalists",AND(I338&gt;=5,J338&lt;=2),"New Customers",AND(I338&gt;=3,J338&gt;=3,K338&gt;=3),"Promising",AND(I338&lt;=2,J338&gt;=3,K338&gt;=3),"Need Attention",AND(I338&gt;=3,J338&lt;=2,K338&gt;=2),"About to Sleep",AND(I338&lt;=2,J338&gt;=2,K338&gt;=2),"At Risk",AND(I338&lt;=1,K338&gt;=4),"Cant Lose Them",AND(I338&lt;=2,J338&lt;=2),"Hibernating",TRUE,"Lost")</f>
        <v>Champions</v>
      </c>
    </row>
    <row r="339" spans="2:13" x14ac:dyDescent="0.25">
      <c r="B339" s="2">
        <v>10335</v>
      </c>
      <c r="C339" s="3">
        <v>45238</v>
      </c>
      <c r="D339" s="59">
        <v>12</v>
      </c>
      <c r="E339" s="59">
        <v>112121.27</v>
      </c>
      <c r="F339" s="6">
        <f t="shared" si="20"/>
        <v>53</v>
      </c>
      <c r="G339">
        <f t="shared" si="21"/>
        <v>12</v>
      </c>
      <c r="H339">
        <f t="shared" si="22"/>
        <v>112121.27</v>
      </c>
      <c r="I339" cm="1">
        <f t="array" ref="I339">_xlfn.IFS($F339&lt;=30,5,$F339&lt;=60,4,$F339&lt;=120,3,$F339&lt;=180,2,TRUE,1)</f>
        <v>4</v>
      </c>
      <c r="J339" cm="1">
        <f t="array" ref="J339">_xlfn.IFS($G339&gt;=20,5,$G339&gt;=15,4,$G339&gt;=10,3,$G339&gt;=5,2,TRUE,1)</f>
        <v>3</v>
      </c>
      <c r="K339" cm="1">
        <f t="array" ref="K339">_xlfn.IFS($H339&gt;=200000,5,$H339&gt;=100000,4,$H339&gt;=50000,3,$H339&gt;=20000,2,TRUE,1)</f>
        <v>4</v>
      </c>
      <c r="L339" t="str">
        <f t="shared" si="23"/>
        <v>434</v>
      </c>
      <c r="M339" t="str" cm="1">
        <f t="array" ref="M339">_xlfn.IFS(AND(I339&gt;=4,K339&gt;=4,J339&gt;=4),"Champions",AND(I339&gt;=3,K339&gt;=4,J339&gt;=3),"Loyal Customers",AND(I339&gt;=4,J339&gt;=3,K339&gt;=3),"Potential Loyalists",AND(I339&gt;=5,J339&lt;=2),"New Customers",AND(I339&gt;=3,J339&gt;=3,K339&gt;=3),"Promising",AND(I339&lt;=2,J339&gt;=3,K339&gt;=3),"Need Attention",AND(I339&gt;=3,J339&lt;=2,K339&gt;=2),"About to Sleep",AND(I339&lt;=2,J339&gt;=2,K339&gt;=2),"At Risk",AND(I339&lt;=1,K339&gt;=4),"Cant Lose Them",AND(I339&lt;=2,J339&lt;=2),"Hibernating",TRUE,"Lost")</f>
        <v>Loyal Customers</v>
      </c>
    </row>
    <row r="340" spans="2:13" x14ac:dyDescent="0.25">
      <c r="B340" s="2">
        <v>10336</v>
      </c>
      <c r="C340" s="3">
        <v>45283</v>
      </c>
      <c r="D340" s="59">
        <v>15</v>
      </c>
      <c r="E340" s="59">
        <v>222458.02</v>
      </c>
      <c r="F340" s="6">
        <f t="shared" si="20"/>
        <v>8</v>
      </c>
      <c r="G340">
        <f t="shared" si="21"/>
        <v>15</v>
      </c>
      <c r="H340">
        <f t="shared" si="22"/>
        <v>222458.02</v>
      </c>
      <c r="I340" cm="1">
        <f t="array" ref="I340">_xlfn.IFS($F340&lt;=30,5,$F340&lt;=60,4,$F340&lt;=120,3,$F340&lt;=180,2,TRUE,1)</f>
        <v>5</v>
      </c>
      <c r="J340" cm="1">
        <f t="array" ref="J340">_xlfn.IFS($G340&gt;=20,5,$G340&gt;=15,4,$G340&gt;=10,3,$G340&gt;=5,2,TRUE,1)</f>
        <v>4</v>
      </c>
      <c r="K340" cm="1">
        <f t="array" ref="K340">_xlfn.IFS($H340&gt;=200000,5,$H340&gt;=100000,4,$H340&gt;=50000,3,$H340&gt;=20000,2,TRUE,1)</f>
        <v>5</v>
      </c>
      <c r="L340" t="str">
        <f t="shared" si="23"/>
        <v>545</v>
      </c>
      <c r="M340" t="str" cm="1">
        <f t="array" ref="M340">_xlfn.IFS(AND(I340&gt;=4,K340&gt;=4,J340&gt;=4),"Champions",AND(I340&gt;=3,K340&gt;=4,J340&gt;=3),"Loyal Customers",AND(I340&gt;=4,J340&gt;=3,K340&gt;=3),"Potential Loyalists",AND(I340&gt;=5,J340&lt;=2),"New Customers",AND(I340&gt;=3,J340&gt;=3,K340&gt;=3),"Promising",AND(I340&lt;=2,J340&gt;=3,K340&gt;=3),"Need Attention",AND(I340&gt;=3,J340&lt;=2,K340&gt;=2),"About to Sleep",AND(I340&lt;=2,J340&gt;=2,K340&gt;=2),"At Risk",AND(I340&lt;=1,K340&gt;=4),"Cant Lose Them",AND(I340&lt;=2,J340&lt;=2),"Hibernating",TRUE,"Lost")</f>
        <v>Champions</v>
      </c>
    </row>
    <row r="341" spans="2:13" x14ac:dyDescent="0.25">
      <c r="B341" s="2">
        <v>10337</v>
      </c>
      <c r="C341" s="3">
        <v>45266</v>
      </c>
      <c r="D341" s="59">
        <v>14</v>
      </c>
      <c r="E341" s="59">
        <v>174496.77</v>
      </c>
      <c r="F341" s="6">
        <f t="shared" si="20"/>
        <v>25</v>
      </c>
      <c r="G341">
        <f t="shared" si="21"/>
        <v>14</v>
      </c>
      <c r="H341">
        <f t="shared" si="22"/>
        <v>174496.77</v>
      </c>
      <c r="I341" cm="1">
        <f t="array" ref="I341">_xlfn.IFS($F341&lt;=30,5,$F341&lt;=60,4,$F341&lt;=120,3,$F341&lt;=180,2,TRUE,1)</f>
        <v>5</v>
      </c>
      <c r="J341" cm="1">
        <f t="array" ref="J341">_xlfn.IFS($G341&gt;=20,5,$G341&gt;=15,4,$G341&gt;=10,3,$G341&gt;=5,2,TRUE,1)</f>
        <v>3</v>
      </c>
      <c r="K341" cm="1">
        <f t="array" ref="K341">_xlfn.IFS($H341&gt;=200000,5,$H341&gt;=100000,4,$H341&gt;=50000,3,$H341&gt;=20000,2,TRUE,1)</f>
        <v>4</v>
      </c>
      <c r="L341" t="str">
        <f t="shared" si="23"/>
        <v>534</v>
      </c>
      <c r="M341" t="str" cm="1">
        <f t="array" ref="M341">_xlfn.IFS(AND(I341&gt;=4,K341&gt;=4,J341&gt;=4),"Champions",AND(I341&gt;=3,K341&gt;=4,J341&gt;=3),"Loyal Customers",AND(I341&gt;=4,J341&gt;=3,K341&gt;=3),"Potential Loyalists",AND(I341&gt;=5,J341&lt;=2),"New Customers",AND(I341&gt;=3,J341&gt;=3,K341&gt;=3),"Promising",AND(I341&lt;=2,J341&gt;=3,K341&gt;=3),"Need Attention",AND(I341&gt;=3,J341&lt;=2,K341&gt;=2),"About to Sleep",AND(I341&lt;=2,J341&gt;=2,K341&gt;=2),"At Risk",AND(I341&lt;=1,K341&gt;=4),"Cant Lose Them",AND(I341&lt;=2,J341&lt;=2),"Hibernating",TRUE,"Lost")</f>
        <v>Loyal Customers</v>
      </c>
    </row>
    <row r="342" spans="2:13" x14ac:dyDescent="0.25">
      <c r="B342" s="2">
        <v>10338</v>
      </c>
      <c r="C342" s="3">
        <v>45261</v>
      </c>
      <c r="D342" s="59">
        <v>11</v>
      </c>
      <c r="E342" s="59">
        <v>118294.87</v>
      </c>
      <c r="F342" s="6">
        <f t="shared" si="20"/>
        <v>30</v>
      </c>
      <c r="G342">
        <f t="shared" si="21"/>
        <v>11</v>
      </c>
      <c r="H342">
        <f t="shared" si="22"/>
        <v>118294.87</v>
      </c>
      <c r="I342" cm="1">
        <f t="array" ref="I342">_xlfn.IFS($F342&lt;=30,5,$F342&lt;=60,4,$F342&lt;=120,3,$F342&lt;=180,2,TRUE,1)</f>
        <v>5</v>
      </c>
      <c r="J342" cm="1">
        <f t="array" ref="J342">_xlfn.IFS($G342&gt;=20,5,$G342&gt;=15,4,$G342&gt;=10,3,$G342&gt;=5,2,TRUE,1)</f>
        <v>3</v>
      </c>
      <c r="K342" cm="1">
        <f t="array" ref="K342">_xlfn.IFS($H342&gt;=200000,5,$H342&gt;=100000,4,$H342&gt;=50000,3,$H342&gt;=20000,2,TRUE,1)</f>
        <v>4</v>
      </c>
      <c r="L342" t="str">
        <f t="shared" si="23"/>
        <v>534</v>
      </c>
      <c r="M342" t="str" cm="1">
        <f t="array" ref="M342">_xlfn.IFS(AND(I342&gt;=4,K342&gt;=4,J342&gt;=4),"Champions",AND(I342&gt;=3,K342&gt;=4,J342&gt;=3),"Loyal Customers",AND(I342&gt;=4,J342&gt;=3,K342&gt;=3),"Potential Loyalists",AND(I342&gt;=5,J342&lt;=2),"New Customers",AND(I342&gt;=3,J342&gt;=3,K342&gt;=3),"Promising",AND(I342&lt;=2,J342&gt;=3,K342&gt;=3),"Need Attention",AND(I342&gt;=3,J342&lt;=2,K342&gt;=2),"About to Sleep",AND(I342&lt;=2,J342&gt;=2,K342&gt;=2),"At Risk",AND(I342&lt;=1,K342&gt;=4),"Cant Lose Them",AND(I342&lt;=2,J342&lt;=2),"Hibernating",TRUE,"Lost")</f>
        <v>Loyal Customers</v>
      </c>
    </row>
    <row r="343" spans="2:13" x14ac:dyDescent="0.25">
      <c r="B343" s="2">
        <v>10339</v>
      </c>
      <c r="C343" s="3">
        <v>45242</v>
      </c>
      <c r="D343" s="59">
        <v>16</v>
      </c>
      <c r="E343" s="59">
        <v>149920.13</v>
      </c>
      <c r="F343" s="6">
        <f t="shared" si="20"/>
        <v>49</v>
      </c>
      <c r="G343">
        <f t="shared" si="21"/>
        <v>16</v>
      </c>
      <c r="H343">
        <f t="shared" si="22"/>
        <v>149920.13</v>
      </c>
      <c r="I343" cm="1">
        <f t="array" ref="I343">_xlfn.IFS($F343&lt;=30,5,$F343&lt;=60,4,$F343&lt;=120,3,$F343&lt;=180,2,TRUE,1)</f>
        <v>4</v>
      </c>
      <c r="J343" cm="1">
        <f t="array" ref="J343">_xlfn.IFS($G343&gt;=20,5,$G343&gt;=15,4,$G343&gt;=10,3,$G343&gt;=5,2,TRUE,1)</f>
        <v>4</v>
      </c>
      <c r="K343" cm="1">
        <f t="array" ref="K343">_xlfn.IFS($H343&gt;=200000,5,$H343&gt;=100000,4,$H343&gt;=50000,3,$H343&gt;=20000,2,TRUE,1)</f>
        <v>4</v>
      </c>
      <c r="L343" t="str">
        <f t="shared" si="23"/>
        <v>444</v>
      </c>
      <c r="M343" t="str" cm="1">
        <f t="array" ref="M343">_xlfn.IFS(AND(I343&gt;=4,K343&gt;=4,J343&gt;=4),"Champions",AND(I343&gt;=3,K343&gt;=4,J343&gt;=3),"Loyal Customers",AND(I343&gt;=4,J343&gt;=3,K343&gt;=3),"Potential Loyalists",AND(I343&gt;=5,J343&lt;=2),"New Customers",AND(I343&gt;=3,J343&gt;=3,K343&gt;=3),"Promising",AND(I343&lt;=2,J343&gt;=3,K343&gt;=3),"Need Attention",AND(I343&gt;=3,J343&lt;=2,K343&gt;=2),"About to Sleep",AND(I343&lt;=2,J343&gt;=2,K343&gt;=2),"At Risk",AND(I343&lt;=1,K343&gt;=4),"Cant Lose Them",AND(I343&lt;=2,J343&lt;=2),"Hibernating",TRUE,"Lost")</f>
        <v>Champions</v>
      </c>
    </row>
    <row r="344" spans="2:13" x14ac:dyDescent="0.25">
      <c r="B344" s="2">
        <v>10340</v>
      </c>
      <c r="C344" s="3">
        <v>45284</v>
      </c>
      <c r="D344" s="59">
        <v>18</v>
      </c>
      <c r="E344" s="59">
        <v>202313.56</v>
      </c>
      <c r="F344" s="6">
        <f t="shared" si="20"/>
        <v>7</v>
      </c>
      <c r="G344">
        <f t="shared" si="21"/>
        <v>18</v>
      </c>
      <c r="H344">
        <f t="shared" si="22"/>
        <v>202313.56</v>
      </c>
      <c r="I344" cm="1">
        <f t="array" ref="I344">_xlfn.IFS($F344&lt;=30,5,$F344&lt;=60,4,$F344&lt;=120,3,$F344&lt;=180,2,TRUE,1)</f>
        <v>5</v>
      </c>
      <c r="J344" cm="1">
        <f t="array" ref="J344">_xlfn.IFS($G344&gt;=20,5,$G344&gt;=15,4,$G344&gt;=10,3,$G344&gt;=5,2,TRUE,1)</f>
        <v>4</v>
      </c>
      <c r="K344" cm="1">
        <f t="array" ref="K344">_xlfn.IFS($H344&gt;=200000,5,$H344&gt;=100000,4,$H344&gt;=50000,3,$H344&gt;=20000,2,TRUE,1)</f>
        <v>5</v>
      </c>
      <c r="L344" t="str">
        <f t="shared" si="23"/>
        <v>545</v>
      </c>
      <c r="M344" t="str" cm="1">
        <f t="array" ref="M344">_xlfn.IFS(AND(I344&gt;=4,K344&gt;=4,J344&gt;=4),"Champions",AND(I344&gt;=3,K344&gt;=4,J344&gt;=3),"Loyal Customers",AND(I344&gt;=4,J344&gt;=3,K344&gt;=3),"Potential Loyalists",AND(I344&gt;=5,J344&lt;=2),"New Customers",AND(I344&gt;=3,J344&gt;=3,K344&gt;=3),"Promising",AND(I344&lt;=2,J344&gt;=3,K344&gt;=3),"Need Attention",AND(I344&gt;=3,J344&lt;=2,K344&gt;=2),"About to Sleep",AND(I344&lt;=2,J344&gt;=2,K344&gt;=2),"At Risk",AND(I344&lt;=1,K344&gt;=4),"Cant Lose Them",AND(I344&lt;=2,J344&lt;=2),"Hibernating",TRUE,"Lost")</f>
        <v>Champions</v>
      </c>
    </row>
    <row r="345" spans="2:13" x14ac:dyDescent="0.25">
      <c r="B345" s="2">
        <v>10341</v>
      </c>
      <c r="C345" s="3">
        <v>45262</v>
      </c>
      <c r="D345" s="59">
        <v>18</v>
      </c>
      <c r="E345" s="59">
        <v>158937.18</v>
      </c>
      <c r="F345" s="6">
        <f t="shared" si="20"/>
        <v>29</v>
      </c>
      <c r="G345">
        <f t="shared" si="21"/>
        <v>18</v>
      </c>
      <c r="H345">
        <f t="shared" si="22"/>
        <v>158937.18</v>
      </c>
      <c r="I345" cm="1">
        <f t="array" ref="I345">_xlfn.IFS($F345&lt;=30,5,$F345&lt;=60,4,$F345&lt;=120,3,$F345&lt;=180,2,TRUE,1)</f>
        <v>5</v>
      </c>
      <c r="J345" cm="1">
        <f t="array" ref="J345">_xlfn.IFS($G345&gt;=20,5,$G345&gt;=15,4,$G345&gt;=10,3,$G345&gt;=5,2,TRUE,1)</f>
        <v>4</v>
      </c>
      <c r="K345" cm="1">
        <f t="array" ref="K345">_xlfn.IFS($H345&gt;=200000,5,$H345&gt;=100000,4,$H345&gt;=50000,3,$H345&gt;=20000,2,TRUE,1)</f>
        <v>4</v>
      </c>
      <c r="L345" t="str">
        <f t="shared" si="23"/>
        <v>544</v>
      </c>
      <c r="M345" t="str" cm="1">
        <f t="array" ref="M345">_xlfn.IFS(AND(I345&gt;=4,K345&gt;=4,J345&gt;=4),"Champions",AND(I345&gt;=3,K345&gt;=4,J345&gt;=3),"Loyal Customers",AND(I345&gt;=4,J345&gt;=3,K345&gt;=3),"Potential Loyalists",AND(I345&gt;=5,J345&lt;=2),"New Customers",AND(I345&gt;=3,J345&gt;=3,K345&gt;=3),"Promising",AND(I345&lt;=2,J345&gt;=3,K345&gt;=3),"Need Attention",AND(I345&gt;=3,J345&lt;=2,K345&gt;=2),"About to Sleep",AND(I345&lt;=2,J345&gt;=2,K345&gt;=2),"At Risk",AND(I345&lt;=1,K345&gt;=4),"Cant Lose Them",AND(I345&lt;=2,J345&lt;=2),"Hibernating",TRUE,"Lost")</f>
        <v>Champions</v>
      </c>
    </row>
    <row r="346" spans="2:13" x14ac:dyDescent="0.25">
      <c r="B346" s="2">
        <v>10342</v>
      </c>
      <c r="C346" s="3">
        <v>45256</v>
      </c>
      <c r="D346" s="59">
        <v>9</v>
      </c>
      <c r="E346" s="59">
        <v>93617.52</v>
      </c>
      <c r="F346" s="6">
        <f t="shared" si="20"/>
        <v>35</v>
      </c>
      <c r="G346">
        <f t="shared" si="21"/>
        <v>9</v>
      </c>
      <c r="H346">
        <f t="shared" si="22"/>
        <v>93617.52</v>
      </c>
      <c r="I346" cm="1">
        <f t="array" ref="I346">_xlfn.IFS($F346&lt;=30,5,$F346&lt;=60,4,$F346&lt;=120,3,$F346&lt;=180,2,TRUE,1)</f>
        <v>4</v>
      </c>
      <c r="J346" cm="1">
        <f t="array" ref="J346">_xlfn.IFS($G346&gt;=20,5,$G346&gt;=15,4,$G346&gt;=10,3,$G346&gt;=5,2,TRUE,1)</f>
        <v>2</v>
      </c>
      <c r="K346" cm="1">
        <f t="array" ref="K346">_xlfn.IFS($H346&gt;=200000,5,$H346&gt;=100000,4,$H346&gt;=50000,3,$H346&gt;=20000,2,TRUE,1)</f>
        <v>3</v>
      </c>
      <c r="L346" t="str">
        <f t="shared" si="23"/>
        <v>423</v>
      </c>
      <c r="M346" t="str" cm="1">
        <f t="array" ref="M346">_xlfn.IFS(AND(I346&gt;=4,K346&gt;=4,J346&gt;=4),"Champions",AND(I346&gt;=3,K346&gt;=4,J346&gt;=3),"Loyal Customers",AND(I346&gt;=4,J346&gt;=3,K346&gt;=3),"Potential Loyalists",AND(I346&gt;=5,J346&lt;=2),"New Customers",AND(I346&gt;=3,J346&gt;=3,K346&gt;=3),"Promising",AND(I346&lt;=2,J346&gt;=3,K346&gt;=3),"Need Attention",AND(I346&gt;=3,J346&lt;=2,K346&gt;=2),"About to Sleep",AND(I346&lt;=2,J346&gt;=2,K346&gt;=2),"At Risk",AND(I346&lt;=1,K346&gt;=4),"Cant Lose Them",AND(I346&lt;=2,J346&lt;=2),"Hibernating",TRUE,"Lost")</f>
        <v>About to Sleep</v>
      </c>
    </row>
    <row r="347" spans="2:13" x14ac:dyDescent="0.25">
      <c r="B347" s="2">
        <v>10343</v>
      </c>
      <c r="C347" s="3">
        <v>45279</v>
      </c>
      <c r="D347" s="59">
        <v>9</v>
      </c>
      <c r="E347" s="59">
        <v>42284.34</v>
      </c>
      <c r="F347" s="6">
        <f t="shared" si="20"/>
        <v>12</v>
      </c>
      <c r="G347">
        <f t="shared" si="21"/>
        <v>9</v>
      </c>
      <c r="H347">
        <f t="shared" si="22"/>
        <v>42284.34</v>
      </c>
      <c r="I347" cm="1">
        <f t="array" ref="I347">_xlfn.IFS($F347&lt;=30,5,$F347&lt;=60,4,$F347&lt;=120,3,$F347&lt;=180,2,TRUE,1)</f>
        <v>5</v>
      </c>
      <c r="J347" cm="1">
        <f t="array" ref="J347">_xlfn.IFS($G347&gt;=20,5,$G347&gt;=15,4,$G347&gt;=10,3,$G347&gt;=5,2,TRUE,1)</f>
        <v>2</v>
      </c>
      <c r="K347" cm="1">
        <f t="array" ref="K347">_xlfn.IFS($H347&gt;=200000,5,$H347&gt;=100000,4,$H347&gt;=50000,3,$H347&gt;=20000,2,TRUE,1)</f>
        <v>2</v>
      </c>
      <c r="L347" t="str">
        <f t="shared" si="23"/>
        <v>522</v>
      </c>
      <c r="M347" t="str" cm="1">
        <f t="array" ref="M347">_xlfn.IFS(AND(I347&gt;=4,K347&gt;=4,J347&gt;=4),"Champions",AND(I347&gt;=3,K347&gt;=4,J347&gt;=3),"Loyal Customers",AND(I347&gt;=4,J347&gt;=3,K347&gt;=3),"Potential Loyalists",AND(I347&gt;=5,J347&lt;=2),"New Customers",AND(I347&gt;=3,J347&gt;=3,K347&gt;=3),"Promising",AND(I347&lt;=2,J347&gt;=3,K347&gt;=3),"Need Attention",AND(I347&gt;=3,J347&lt;=2,K347&gt;=2),"About to Sleep",AND(I347&lt;=2,J347&gt;=2,K347&gt;=2),"At Risk",AND(I347&lt;=1,K347&gt;=4),"Cant Lose Them",AND(I347&lt;=2,J347&lt;=2),"Hibernating",TRUE,"Lost")</f>
        <v>New Customers</v>
      </c>
    </row>
    <row r="348" spans="2:13" x14ac:dyDescent="0.25">
      <c r="B348" s="2">
        <v>10344</v>
      </c>
      <c r="C348" s="3">
        <v>45289</v>
      </c>
      <c r="D348" s="59">
        <v>17</v>
      </c>
      <c r="E348" s="59">
        <v>165992.12</v>
      </c>
      <c r="F348" s="6">
        <f t="shared" si="20"/>
        <v>2</v>
      </c>
      <c r="G348">
        <f t="shared" si="21"/>
        <v>17</v>
      </c>
      <c r="H348">
        <f t="shared" si="22"/>
        <v>165992.12</v>
      </c>
      <c r="I348" cm="1">
        <f t="array" ref="I348">_xlfn.IFS($F348&lt;=30,5,$F348&lt;=60,4,$F348&lt;=120,3,$F348&lt;=180,2,TRUE,1)</f>
        <v>5</v>
      </c>
      <c r="J348" cm="1">
        <f t="array" ref="J348">_xlfn.IFS($G348&gt;=20,5,$G348&gt;=15,4,$G348&gt;=10,3,$G348&gt;=5,2,TRUE,1)</f>
        <v>4</v>
      </c>
      <c r="K348" cm="1">
        <f t="array" ref="K348">_xlfn.IFS($H348&gt;=200000,5,$H348&gt;=100000,4,$H348&gt;=50000,3,$H348&gt;=20000,2,TRUE,1)</f>
        <v>4</v>
      </c>
      <c r="L348" t="str">
        <f t="shared" si="23"/>
        <v>544</v>
      </c>
      <c r="M348" t="str" cm="1">
        <f t="array" ref="M348">_xlfn.IFS(AND(I348&gt;=4,K348&gt;=4,J348&gt;=4),"Champions",AND(I348&gt;=3,K348&gt;=4,J348&gt;=3),"Loyal Customers",AND(I348&gt;=4,J348&gt;=3,K348&gt;=3),"Potential Loyalists",AND(I348&gt;=5,J348&lt;=2),"New Customers",AND(I348&gt;=3,J348&gt;=3,K348&gt;=3),"Promising",AND(I348&lt;=2,J348&gt;=3,K348&gt;=3),"Need Attention",AND(I348&gt;=3,J348&lt;=2,K348&gt;=2),"About to Sleep",AND(I348&lt;=2,J348&gt;=2,K348&gt;=2),"At Risk",AND(I348&lt;=1,K348&gt;=4),"Cant Lose Them",AND(I348&lt;=2,J348&lt;=2),"Hibernating",TRUE,"Lost")</f>
        <v>Champions</v>
      </c>
    </row>
    <row r="349" spans="2:13" x14ac:dyDescent="0.25">
      <c r="B349" s="2">
        <v>10345</v>
      </c>
      <c r="C349" s="3">
        <v>45278</v>
      </c>
      <c r="D349" s="59">
        <v>9</v>
      </c>
      <c r="E349" s="59">
        <v>86792.4</v>
      </c>
      <c r="F349" s="6">
        <f t="shared" si="20"/>
        <v>13</v>
      </c>
      <c r="G349">
        <f t="shared" si="21"/>
        <v>9</v>
      </c>
      <c r="H349">
        <f t="shared" si="22"/>
        <v>86792.4</v>
      </c>
      <c r="I349" cm="1">
        <f t="array" ref="I349">_xlfn.IFS($F349&lt;=30,5,$F349&lt;=60,4,$F349&lt;=120,3,$F349&lt;=180,2,TRUE,1)</f>
        <v>5</v>
      </c>
      <c r="J349" cm="1">
        <f t="array" ref="J349">_xlfn.IFS($G349&gt;=20,5,$G349&gt;=15,4,$G349&gt;=10,3,$G349&gt;=5,2,TRUE,1)</f>
        <v>2</v>
      </c>
      <c r="K349" cm="1">
        <f t="array" ref="K349">_xlfn.IFS($H349&gt;=200000,5,$H349&gt;=100000,4,$H349&gt;=50000,3,$H349&gt;=20000,2,TRUE,1)</f>
        <v>3</v>
      </c>
      <c r="L349" t="str">
        <f t="shared" si="23"/>
        <v>523</v>
      </c>
      <c r="M349" t="str" cm="1">
        <f t="array" ref="M349">_xlfn.IFS(AND(I349&gt;=4,K349&gt;=4,J349&gt;=4),"Champions",AND(I349&gt;=3,K349&gt;=4,J349&gt;=3),"Loyal Customers",AND(I349&gt;=4,J349&gt;=3,K349&gt;=3),"Potential Loyalists",AND(I349&gt;=5,J349&lt;=2),"New Customers",AND(I349&gt;=3,J349&gt;=3,K349&gt;=3),"Promising",AND(I349&lt;=2,J349&gt;=3,K349&gt;=3),"Need Attention",AND(I349&gt;=3,J349&lt;=2,K349&gt;=2),"About to Sleep",AND(I349&lt;=2,J349&gt;=2,K349&gt;=2),"At Risk",AND(I349&lt;=1,K349&gt;=4),"Cant Lose Them",AND(I349&lt;=2,J349&lt;=2),"Hibernating",TRUE,"Lost")</f>
        <v>New Customers</v>
      </c>
    </row>
    <row r="350" spans="2:13" x14ac:dyDescent="0.25">
      <c r="B350" s="2">
        <v>10346</v>
      </c>
      <c r="C350" s="3">
        <v>45266</v>
      </c>
      <c r="D350" s="59">
        <v>23</v>
      </c>
      <c r="E350" s="59">
        <v>206345.99</v>
      </c>
      <c r="F350" s="6">
        <f t="shared" si="20"/>
        <v>25</v>
      </c>
      <c r="G350">
        <f t="shared" si="21"/>
        <v>23</v>
      </c>
      <c r="H350">
        <f t="shared" si="22"/>
        <v>206345.99</v>
      </c>
      <c r="I350" cm="1">
        <f t="array" ref="I350">_xlfn.IFS($F350&lt;=30,5,$F350&lt;=60,4,$F350&lt;=120,3,$F350&lt;=180,2,TRUE,1)</f>
        <v>5</v>
      </c>
      <c r="J350" cm="1">
        <f t="array" ref="J350">_xlfn.IFS($G350&gt;=20,5,$G350&gt;=15,4,$G350&gt;=10,3,$G350&gt;=5,2,TRUE,1)</f>
        <v>5</v>
      </c>
      <c r="K350" cm="1">
        <f t="array" ref="K350">_xlfn.IFS($H350&gt;=200000,5,$H350&gt;=100000,4,$H350&gt;=50000,3,$H350&gt;=20000,2,TRUE,1)</f>
        <v>5</v>
      </c>
      <c r="L350" t="str">
        <f t="shared" si="23"/>
        <v>555</v>
      </c>
      <c r="M350" t="str" cm="1">
        <f t="array" ref="M350">_xlfn.IFS(AND(I350&gt;=4,K350&gt;=4,J350&gt;=4),"Champions",AND(I350&gt;=3,K350&gt;=4,J350&gt;=3),"Loyal Customers",AND(I350&gt;=4,J350&gt;=3,K350&gt;=3),"Potential Loyalists",AND(I350&gt;=5,J350&lt;=2),"New Customers",AND(I350&gt;=3,J350&gt;=3,K350&gt;=3),"Promising",AND(I350&lt;=2,J350&gt;=3,K350&gt;=3),"Need Attention",AND(I350&gt;=3,J350&lt;=2,K350&gt;=2),"About to Sleep",AND(I350&lt;=2,J350&gt;=2,K350&gt;=2),"At Risk",AND(I350&lt;=1,K350&gt;=4),"Cant Lose Them",AND(I350&lt;=2,J350&lt;=2),"Hibernating",TRUE,"Lost")</f>
        <v>Champions</v>
      </c>
    </row>
    <row r="351" spans="2:13" x14ac:dyDescent="0.25">
      <c r="B351" s="2">
        <v>10347</v>
      </c>
      <c r="C351" s="3">
        <v>45236</v>
      </c>
      <c r="D351" s="59">
        <v>11</v>
      </c>
      <c r="E351" s="59">
        <v>99778.15</v>
      </c>
      <c r="F351" s="6">
        <f t="shared" si="20"/>
        <v>55</v>
      </c>
      <c r="G351">
        <f t="shared" si="21"/>
        <v>11</v>
      </c>
      <c r="H351">
        <f t="shared" si="22"/>
        <v>99778.15</v>
      </c>
      <c r="I351" cm="1">
        <f t="array" ref="I351">_xlfn.IFS($F351&lt;=30,5,$F351&lt;=60,4,$F351&lt;=120,3,$F351&lt;=180,2,TRUE,1)</f>
        <v>4</v>
      </c>
      <c r="J351" cm="1">
        <f t="array" ref="J351">_xlfn.IFS($G351&gt;=20,5,$G351&gt;=15,4,$G351&gt;=10,3,$G351&gt;=5,2,TRUE,1)</f>
        <v>3</v>
      </c>
      <c r="K351" cm="1">
        <f t="array" ref="K351">_xlfn.IFS($H351&gt;=200000,5,$H351&gt;=100000,4,$H351&gt;=50000,3,$H351&gt;=20000,2,TRUE,1)</f>
        <v>3</v>
      </c>
      <c r="L351" t="str">
        <f t="shared" si="23"/>
        <v>433</v>
      </c>
      <c r="M351" t="str" cm="1">
        <f t="array" ref="M351">_xlfn.IFS(AND(I351&gt;=4,K351&gt;=4,J351&gt;=4),"Champions",AND(I351&gt;=3,K351&gt;=4,J351&gt;=3),"Loyal Customers",AND(I351&gt;=4,J351&gt;=3,K351&gt;=3),"Potential Loyalists",AND(I351&gt;=5,J351&lt;=2),"New Customers",AND(I351&gt;=3,J351&gt;=3,K351&gt;=3),"Promising",AND(I351&lt;=2,J351&gt;=3,K351&gt;=3),"Need Attention",AND(I351&gt;=3,J351&lt;=2,K351&gt;=2),"About to Sleep",AND(I351&lt;=2,J351&gt;=2,K351&gt;=2),"At Risk",AND(I351&lt;=1,K351&gt;=4),"Cant Lose Them",AND(I351&lt;=2,J351&lt;=2),"Hibernating",TRUE,"Lost")</f>
        <v>Potential Loyalists</v>
      </c>
    </row>
    <row r="352" spans="2:13" x14ac:dyDescent="0.25">
      <c r="B352" s="2">
        <v>10348</v>
      </c>
      <c r="C352" s="3">
        <v>45290</v>
      </c>
      <c r="D352" s="59">
        <v>16</v>
      </c>
      <c r="E352" s="59">
        <v>146537.76999999999</v>
      </c>
      <c r="F352" s="6">
        <f t="shared" si="20"/>
        <v>1</v>
      </c>
      <c r="G352">
        <f t="shared" si="21"/>
        <v>16</v>
      </c>
      <c r="H352">
        <f t="shared" si="22"/>
        <v>146537.76999999999</v>
      </c>
      <c r="I352" cm="1">
        <f t="array" ref="I352">_xlfn.IFS($F352&lt;=30,5,$F352&lt;=60,4,$F352&lt;=120,3,$F352&lt;=180,2,TRUE,1)</f>
        <v>5</v>
      </c>
      <c r="J352" cm="1">
        <f t="array" ref="J352">_xlfn.IFS($G352&gt;=20,5,$G352&gt;=15,4,$G352&gt;=10,3,$G352&gt;=5,2,TRUE,1)</f>
        <v>4</v>
      </c>
      <c r="K352" cm="1">
        <f t="array" ref="K352">_xlfn.IFS($H352&gt;=200000,5,$H352&gt;=100000,4,$H352&gt;=50000,3,$H352&gt;=20000,2,TRUE,1)</f>
        <v>4</v>
      </c>
      <c r="L352" t="str">
        <f t="shared" si="23"/>
        <v>544</v>
      </c>
      <c r="M352" t="str" cm="1">
        <f t="array" ref="M352">_xlfn.IFS(AND(I352&gt;=4,K352&gt;=4,J352&gt;=4),"Champions",AND(I352&gt;=3,K352&gt;=4,J352&gt;=3),"Loyal Customers",AND(I352&gt;=4,J352&gt;=3,K352&gt;=3),"Potential Loyalists",AND(I352&gt;=5,J352&lt;=2),"New Customers",AND(I352&gt;=3,J352&gt;=3,K352&gt;=3),"Promising",AND(I352&lt;=2,J352&gt;=3,K352&gt;=3),"Need Attention",AND(I352&gt;=3,J352&lt;=2,K352&gt;=2),"About to Sleep",AND(I352&lt;=2,J352&gt;=2,K352&gt;=2),"At Risk",AND(I352&lt;=1,K352&gt;=4),"Cant Lose Them",AND(I352&lt;=2,J352&lt;=2),"Hibernating",TRUE,"Lost")</f>
        <v>Champions</v>
      </c>
    </row>
    <row r="353" spans="2:13" x14ac:dyDescent="0.25">
      <c r="B353" s="2">
        <v>10349</v>
      </c>
      <c r="C353" s="3">
        <v>45283</v>
      </c>
      <c r="D353" s="59">
        <v>18</v>
      </c>
      <c r="E353" s="59">
        <v>263518.09999999998</v>
      </c>
      <c r="F353" s="6">
        <f t="shared" si="20"/>
        <v>8</v>
      </c>
      <c r="G353">
        <f t="shared" si="21"/>
        <v>18</v>
      </c>
      <c r="H353">
        <f t="shared" si="22"/>
        <v>263518.09999999998</v>
      </c>
      <c r="I353" cm="1">
        <f t="array" ref="I353">_xlfn.IFS($F353&lt;=30,5,$F353&lt;=60,4,$F353&lt;=120,3,$F353&lt;=180,2,TRUE,1)</f>
        <v>5</v>
      </c>
      <c r="J353" cm="1">
        <f t="array" ref="J353">_xlfn.IFS($G353&gt;=20,5,$G353&gt;=15,4,$G353&gt;=10,3,$G353&gt;=5,2,TRUE,1)</f>
        <v>4</v>
      </c>
      <c r="K353" cm="1">
        <f t="array" ref="K353">_xlfn.IFS($H353&gt;=200000,5,$H353&gt;=100000,4,$H353&gt;=50000,3,$H353&gt;=20000,2,TRUE,1)</f>
        <v>5</v>
      </c>
      <c r="L353" t="str">
        <f t="shared" si="23"/>
        <v>545</v>
      </c>
      <c r="M353" t="str" cm="1">
        <f t="array" ref="M353">_xlfn.IFS(AND(I353&gt;=4,K353&gt;=4,J353&gt;=4),"Champions",AND(I353&gt;=3,K353&gt;=4,J353&gt;=3),"Loyal Customers",AND(I353&gt;=4,J353&gt;=3,K353&gt;=3),"Potential Loyalists",AND(I353&gt;=5,J353&lt;=2),"New Customers",AND(I353&gt;=3,J353&gt;=3,K353&gt;=3),"Promising",AND(I353&lt;=2,J353&gt;=3,K353&gt;=3),"Need Attention",AND(I353&gt;=3,J353&lt;=2,K353&gt;=2),"About to Sleep",AND(I353&lt;=2,J353&gt;=2,K353&gt;=2),"At Risk",AND(I353&lt;=1,K353&gt;=4),"Cant Lose Them",AND(I353&lt;=2,J353&lt;=2),"Hibernating",TRUE,"Lost")</f>
        <v>Champions</v>
      </c>
    </row>
    <row r="354" spans="2:13" x14ac:dyDescent="0.25">
      <c r="B354" s="2">
        <v>10350</v>
      </c>
      <c r="C354" s="3">
        <v>45251</v>
      </c>
      <c r="D354" s="59">
        <v>15</v>
      </c>
      <c r="E354" s="59">
        <v>178796.35</v>
      </c>
      <c r="F354" s="6">
        <f t="shared" si="20"/>
        <v>40</v>
      </c>
      <c r="G354">
        <f t="shared" si="21"/>
        <v>15</v>
      </c>
      <c r="H354">
        <f t="shared" si="22"/>
        <v>178796.35</v>
      </c>
      <c r="I354" cm="1">
        <f t="array" ref="I354">_xlfn.IFS($F354&lt;=30,5,$F354&lt;=60,4,$F354&lt;=120,3,$F354&lt;=180,2,TRUE,1)</f>
        <v>4</v>
      </c>
      <c r="J354" cm="1">
        <f t="array" ref="J354">_xlfn.IFS($G354&gt;=20,5,$G354&gt;=15,4,$G354&gt;=10,3,$G354&gt;=5,2,TRUE,1)</f>
        <v>4</v>
      </c>
      <c r="K354" cm="1">
        <f t="array" ref="K354">_xlfn.IFS($H354&gt;=200000,5,$H354&gt;=100000,4,$H354&gt;=50000,3,$H354&gt;=20000,2,TRUE,1)</f>
        <v>4</v>
      </c>
      <c r="L354" t="str">
        <f t="shared" si="23"/>
        <v>444</v>
      </c>
      <c r="M354" t="str" cm="1">
        <f t="array" ref="M354">_xlfn.IFS(AND(I354&gt;=4,K354&gt;=4,J354&gt;=4),"Champions",AND(I354&gt;=3,K354&gt;=4,J354&gt;=3),"Loyal Customers",AND(I354&gt;=4,J354&gt;=3,K354&gt;=3),"Potential Loyalists",AND(I354&gt;=5,J354&lt;=2),"New Customers",AND(I354&gt;=3,J354&gt;=3,K354&gt;=3),"Promising",AND(I354&lt;=2,J354&gt;=3,K354&gt;=3),"Need Attention",AND(I354&gt;=3,J354&lt;=2,K354&gt;=2),"About to Sleep",AND(I354&lt;=2,J354&gt;=2,K354&gt;=2),"At Risk",AND(I354&lt;=1,K354&gt;=4),"Cant Lose Them",AND(I354&lt;=2,J354&lt;=2),"Hibernating",TRUE,"Lost")</f>
        <v>Champions</v>
      </c>
    </row>
    <row r="355" spans="2:13" x14ac:dyDescent="0.25">
      <c r="B355" s="2">
        <v>10351</v>
      </c>
      <c r="C355" s="3">
        <v>45282</v>
      </c>
      <c r="D355" s="59">
        <v>14</v>
      </c>
      <c r="E355" s="59">
        <v>145773.04999999999</v>
      </c>
      <c r="F355" s="6">
        <f t="shared" si="20"/>
        <v>9</v>
      </c>
      <c r="G355">
        <f t="shared" si="21"/>
        <v>14</v>
      </c>
      <c r="H355">
        <f t="shared" si="22"/>
        <v>145773.04999999999</v>
      </c>
      <c r="I355" cm="1">
        <f t="array" ref="I355">_xlfn.IFS($F355&lt;=30,5,$F355&lt;=60,4,$F355&lt;=120,3,$F355&lt;=180,2,TRUE,1)</f>
        <v>5</v>
      </c>
      <c r="J355" cm="1">
        <f t="array" ref="J355">_xlfn.IFS($G355&gt;=20,5,$G355&gt;=15,4,$G355&gt;=10,3,$G355&gt;=5,2,TRUE,1)</f>
        <v>3</v>
      </c>
      <c r="K355" cm="1">
        <f t="array" ref="K355">_xlfn.IFS($H355&gt;=200000,5,$H355&gt;=100000,4,$H355&gt;=50000,3,$H355&gt;=20000,2,TRUE,1)</f>
        <v>4</v>
      </c>
      <c r="L355" t="str">
        <f t="shared" si="23"/>
        <v>534</v>
      </c>
      <c r="M355" t="str" cm="1">
        <f t="array" ref="M355">_xlfn.IFS(AND(I355&gt;=4,K355&gt;=4,J355&gt;=4),"Champions",AND(I355&gt;=3,K355&gt;=4,J355&gt;=3),"Loyal Customers",AND(I355&gt;=4,J355&gt;=3,K355&gt;=3),"Potential Loyalists",AND(I355&gt;=5,J355&lt;=2),"New Customers",AND(I355&gt;=3,J355&gt;=3,K355&gt;=3),"Promising",AND(I355&lt;=2,J355&gt;=3,K355&gt;=3),"Need Attention",AND(I355&gt;=3,J355&lt;=2,K355&gt;=2),"About to Sleep",AND(I355&lt;=2,J355&gt;=2,K355&gt;=2),"At Risk",AND(I355&lt;=1,K355&gt;=4),"Cant Lose Them",AND(I355&lt;=2,J355&lt;=2),"Hibernating",TRUE,"Lost")</f>
        <v>Loyal Customers</v>
      </c>
    </row>
    <row r="356" spans="2:13" x14ac:dyDescent="0.25">
      <c r="B356" s="2">
        <v>10352</v>
      </c>
      <c r="C356" s="3">
        <v>45291</v>
      </c>
      <c r="D356" s="59">
        <v>13</v>
      </c>
      <c r="E356" s="59">
        <v>125882.6</v>
      </c>
      <c r="F356" s="6">
        <f t="shared" si="20"/>
        <v>0</v>
      </c>
      <c r="G356">
        <f t="shared" si="21"/>
        <v>13</v>
      </c>
      <c r="H356">
        <f t="shared" si="22"/>
        <v>125882.6</v>
      </c>
      <c r="I356" cm="1">
        <f t="array" ref="I356">_xlfn.IFS($F356&lt;=30,5,$F356&lt;=60,4,$F356&lt;=120,3,$F356&lt;=180,2,TRUE,1)</f>
        <v>5</v>
      </c>
      <c r="J356" cm="1">
        <f t="array" ref="J356">_xlfn.IFS($G356&gt;=20,5,$G356&gt;=15,4,$G356&gt;=10,3,$G356&gt;=5,2,TRUE,1)</f>
        <v>3</v>
      </c>
      <c r="K356" cm="1">
        <f t="array" ref="K356">_xlfn.IFS($H356&gt;=200000,5,$H356&gt;=100000,4,$H356&gt;=50000,3,$H356&gt;=20000,2,TRUE,1)</f>
        <v>4</v>
      </c>
      <c r="L356" t="str">
        <f t="shared" si="23"/>
        <v>534</v>
      </c>
      <c r="M356" t="str" cm="1">
        <f t="array" ref="M356">_xlfn.IFS(AND(I356&gt;=4,K356&gt;=4,J356&gt;=4),"Champions",AND(I356&gt;=3,K356&gt;=4,J356&gt;=3),"Loyal Customers",AND(I356&gt;=4,J356&gt;=3,K356&gt;=3),"Potential Loyalists",AND(I356&gt;=5,J356&lt;=2),"New Customers",AND(I356&gt;=3,J356&gt;=3,K356&gt;=3),"Promising",AND(I356&lt;=2,J356&gt;=3,K356&gt;=3),"Need Attention",AND(I356&gt;=3,J356&lt;=2,K356&gt;=2),"About to Sleep",AND(I356&lt;=2,J356&gt;=2,K356&gt;=2),"At Risk",AND(I356&lt;=1,K356&gt;=4),"Cant Lose Them",AND(I356&lt;=2,J356&lt;=2),"Hibernating",TRUE,"Lost")</f>
        <v>Loyal Customers</v>
      </c>
    </row>
    <row r="357" spans="2:13" x14ac:dyDescent="0.25">
      <c r="B357" s="2">
        <v>10353</v>
      </c>
      <c r="C357" s="3">
        <v>45281</v>
      </c>
      <c r="D357" s="59">
        <v>9</v>
      </c>
      <c r="E357" s="59">
        <v>91480.67</v>
      </c>
      <c r="F357" s="6">
        <f t="shared" si="20"/>
        <v>10</v>
      </c>
      <c r="G357">
        <f t="shared" si="21"/>
        <v>9</v>
      </c>
      <c r="H357">
        <f t="shared" si="22"/>
        <v>91480.67</v>
      </c>
      <c r="I357" cm="1">
        <f t="array" ref="I357">_xlfn.IFS($F357&lt;=30,5,$F357&lt;=60,4,$F357&lt;=120,3,$F357&lt;=180,2,TRUE,1)</f>
        <v>5</v>
      </c>
      <c r="J357" cm="1">
        <f t="array" ref="J357">_xlfn.IFS($G357&gt;=20,5,$G357&gt;=15,4,$G357&gt;=10,3,$G357&gt;=5,2,TRUE,1)</f>
        <v>2</v>
      </c>
      <c r="K357" cm="1">
        <f t="array" ref="K357">_xlfn.IFS($H357&gt;=200000,5,$H357&gt;=100000,4,$H357&gt;=50000,3,$H357&gt;=20000,2,TRUE,1)</f>
        <v>3</v>
      </c>
      <c r="L357" t="str">
        <f t="shared" si="23"/>
        <v>523</v>
      </c>
      <c r="M357" t="str" cm="1">
        <f t="array" ref="M357">_xlfn.IFS(AND(I357&gt;=4,K357&gt;=4,J357&gt;=4),"Champions",AND(I357&gt;=3,K357&gt;=4,J357&gt;=3),"Loyal Customers",AND(I357&gt;=4,J357&gt;=3,K357&gt;=3),"Potential Loyalists",AND(I357&gt;=5,J357&lt;=2),"New Customers",AND(I357&gt;=3,J357&gt;=3,K357&gt;=3),"Promising",AND(I357&lt;=2,J357&gt;=3,K357&gt;=3),"Need Attention",AND(I357&gt;=3,J357&lt;=2,K357&gt;=2),"About to Sleep",AND(I357&lt;=2,J357&gt;=2,K357&gt;=2),"At Risk",AND(I357&lt;=1,K357&gt;=4),"Cant Lose Them",AND(I357&lt;=2,J357&lt;=2),"Hibernating",TRUE,"Lost")</f>
        <v>New Customers</v>
      </c>
    </row>
    <row r="358" spans="2:13" x14ac:dyDescent="0.25">
      <c r="B358" s="2">
        <v>10354</v>
      </c>
      <c r="C358" s="3">
        <v>45269</v>
      </c>
      <c r="D358" s="59">
        <v>13</v>
      </c>
      <c r="E358" s="59">
        <v>121643.98</v>
      </c>
      <c r="F358" s="6">
        <f t="shared" si="20"/>
        <v>22</v>
      </c>
      <c r="G358">
        <f t="shared" si="21"/>
        <v>13</v>
      </c>
      <c r="H358">
        <f t="shared" si="22"/>
        <v>121643.98</v>
      </c>
      <c r="I358" cm="1">
        <f t="array" ref="I358">_xlfn.IFS($F358&lt;=30,5,$F358&lt;=60,4,$F358&lt;=120,3,$F358&lt;=180,2,TRUE,1)</f>
        <v>5</v>
      </c>
      <c r="J358" cm="1">
        <f t="array" ref="J358">_xlfn.IFS($G358&gt;=20,5,$G358&gt;=15,4,$G358&gt;=10,3,$G358&gt;=5,2,TRUE,1)</f>
        <v>3</v>
      </c>
      <c r="K358" cm="1">
        <f t="array" ref="K358">_xlfn.IFS($H358&gt;=200000,5,$H358&gt;=100000,4,$H358&gt;=50000,3,$H358&gt;=20000,2,TRUE,1)</f>
        <v>4</v>
      </c>
      <c r="L358" t="str">
        <f t="shared" si="23"/>
        <v>534</v>
      </c>
      <c r="M358" t="str" cm="1">
        <f t="array" ref="M358">_xlfn.IFS(AND(I358&gt;=4,K358&gt;=4,J358&gt;=4),"Champions",AND(I358&gt;=3,K358&gt;=4,J358&gt;=3),"Loyal Customers",AND(I358&gt;=4,J358&gt;=3,K358&gt;=3),"Potential Loyalists",AND(I358&gt;=5,J358&lt;=2),"New Customers",AND(I358&gt;=3,J358&gt;=3,K358&gt;=3),"Promising",AND(I358&lt;=2,J358&gt;=3,K358&gt;=3),"Need Attention",AND(I358&gt;=3,J358&lt;=2,K358&gt;=2),"About to Sleep",AND(I358&lt;=2,J358&gt;=2,K358&gt;=2),"At Risk",AND(I358&lt;=1,K358&gt;=4),"Cant Lose Them",AND(I358&lt;=2,J358&lt;=2),"Hibernating",TRUE,"Lost")</f>
        <v>Loyal Customers</v>
      </c>
    </row>
    <row r="359" spans="2:13" x14ac:dyDescent="0.25">
      <c r="B359" s="2">
        <v>10355</v>
      </c>
      <c r="C359" s="3">
        <v>45229</v>
      </c>
      <c r="D359" s="59">
        <v>15</v>
      </c>
      <c r="E359" s="59">
        <v>129480.57</v>
      </c>
      <c r="F359" s="6">
        <f t="shared" si="20"/>
        <v>62</v>
      </c>
      <c r="G359">
        <f t="shared" si="21"/>
        <v>15</v>
      </c>
      <c r="H359">
        <f t="shared" si="22"/>
        <v>129480.57</v>
      </c>
      <c r="I359" cm="1">
        <f t="array" ref="I359">_xlfn.IFS($F359&lt;=30,5,$F359&lt;=60,4,$F359&lt;=120,3,$F359&lt;=180,2,TRUE,1)</f>
        <v>3</v>
      </c>
      <c r="J359" cm="1">
        <f t="array" ref="J359">_xlfn.IFS($G359&gt;=20,5,$G359&gt;=15,4,$G359&gt;=10,3,$G359&gt;=5,2,TRUE,1)</f>
        <v>4</v>
      </c>
      <c r="K359" cm="1">
        <f t="array" ref="K359">_xlfn.IFS($H359&gt;=200000,5,$H359&gt;=100000,4,$H359&gt;=50000,3,$H359&gt;=20000,2,TRUE,1)</f>
        <v>4</v>
      </c>
      <c r="L359" t="str">
        <f t="shared" si="23"/>
        <v>344</v>
      </c>
      <c r="M359" t="str" cm="1">
        <f t="array" ref="M359">_xlfn.IFS(AND(I359&gt;=4,K359&gt;=4,J359&gt;=4),"Champions",AND(I359&gt;=3,K359&gt;=4,J359&gt;=3),"Loyal Customers",AND(I359&gt;=4,J359&gt;=3,K359&gt;=3),"Potential Loyalists",AND(I359&gt;=5,J359&lt;=2),"New Customers",AND(I359&gt;=3,J359&gt;=3,K359&gt;=3),"Promising",AND(I359&lt;=2,J359&gt;=3,K359&gt;=3),"Need Attention",AND(I359&gt;=3,J359&lt;=2,K359&gt;=2),"About to Sleep",AND(I359&lt;=2,J359&gt;=2,K359&gt;=2),"At Risk",AND(I359&lt;=1,K359&gt;=4),"Cant Lose Them",AND(I359&lt;=2,J359&lt;=2),"Hibernating",TRUE,"Lost")</f>
        <v>Loyal Customers</v>
      </c>
    </row>
    <row r="360" spans="2:13" x14ac:dyDescent="0.25">
      <c r="B360" s="2">
        <v>10356</v>
      </c>
      <c r="C360" s="3">
        <v>45259</v>
      </c>
      <c r="D360" s="59">
        <v>10</v>
      </c>
      <c r="E360" s="59">
        <v>186873.19</v>
      </c>
      <c r="F360" s="6">
        <f t="shared" si="20"/>
        <v>32</v>
      </c>
      <c r="G360">
        <f t="shared" si="21"/>
        <v>10</v>
      </c>
      <c r="H360">
        <f t="shared" si="22"/>
        <v>186873.19</v>
      </c>
      <c r="I360" cm="1">
        <f t="array" ref="I360">_xlfn.IFS($F360&lt;=30,5,$F360&lt;=60,4,$F360&lt;=120,3,$F360&lt;=180,2,TRUE,1)</f>
        <v>4</v>
      </c>
      <c r="J360" cm="1">
        <f t="array" ref="J360">_xlfn.IFS($G360&gt;=20,5,$G360&gt;=15,4,$G360&gt;=10,3,$G360&gt;=5,2,TRUE,1)</f>
        <v>3</v>
      </c>
      <c r="K360" cm="1">
        <f t="array" ref="K360">_xlfn.IFS($H360&gt;=200000,5,$H360&gt;=100000,4,$H360&gt;=50000,3,$H360&gt;=20000,2,TRUE,1)</f>
        <v>4</v>
      </c>
      <c r="L360" t="str">
        <f t="shared" si="23"/>
        <v>434</v>
      </c>
      <c r="M360" t="str" cm="1">
        <f t="array" ref="M360">_xlfn.IFS(AND(I360&gt;=4,K360&gt;=4,J360&gt;=4),"Champions",AND(I360&gt;=3,K360&gt;=4,J360&gt;=3),"Loyal Customers",AND(I360&gt;=4,J360&gt;=3,K360&gt;=3),"Potential Loyalists",AND(I360&gt;=5,J360&lt;=2),"New Customers",AND(I360&gt;=3,J360&gt;=3,K360&gt;=3),"Promising",AND(I360&lt;=2,J360&gt;=3,K360&gt;=3),"Need Attention",AND(I360&gt;=3,J360&lt;=2,K360&gt;=2),"About to Sleep",AND(I360&lt;=2,J360&gt;=2,K360&gt;=2),"At Risk",AND(I360&lt;=1,K360&gt;=4),"Cant Lose Them",AND(I360&lt;=2,J360&lt;=2),"Hibernating",TRUE,"Lost")</f>
        <v>Loyal Customers</v>
      </c>
    </row>
    <row r="361" spans="2:13" x14ac:dyDescent="0.25">
      <c r="B361" s="2">
        <v>10357</v>
      </c>
      <c r="C361" s="3">
        <v>45288</v>
      </c>
      <c r="D361" s="59">
        <v>15</v>
      </c>
      <c r="E361" s="59">
        <v>121077.33</v>
      </c>
      <c r="F361" s="6">
        <f t="shared" si="20"/>
        <v>3</v>
      </c>
      <c r="G361">
        <f t="shared" si="21"/>
        <v>15</v>
      </c>
      <c r="H361">
        <f t="shared" si="22"/>
        <v>121077.33</v>
      </c>
      <c r="I361" cm="1">
        <f t="array" ref="I361">_xlfn.IFS($F361&lt;=30,5,$F361&lt;=60,4,$F361&lt;=120,3,$F361&lt;=180,2,TRUE,1)</f>
        <v>5</v>
      </c>
      <c r="J361" cm="1">
        <f t="array" ref="J361">_xlfn.IFS($G361&gt;=20,5,$G361&gt;=15,4,$G361&gt;=10,3,$G361&gt;=5,2,TRUE,1)</f>
        <v>4</v>
      </c>
      <c r="K361" cm="1">
        <f t="array" ref="K361">_xlfn.IFS($H361&gt;=200000,5,$H361&gt;=100000,4,$H361&gt;=50000,3,$H361&gt;=20000,2,TRUE,1)</f>
        <v>4</v>
      </c>
      <c r="L361" t="str">
        <f t="shared" si="23"/>
        <v>544</v>
      </c>
      <c r="M361" t="str" cm="1">
        <f t="array" ref="M361">_xlfn.IFS(AND(I361&gt;=4,K361&gt;=4,J361&gt;=4),"Champions",AND(I361&gt;=3,K361&gt;=4,J361&gt;=3),"Loyal Customers",AND(I361&gt;=4,J361&gt;=3,K361&gt;=3),"Potential Loyalists",AND(I361&gt;=5,J361&lt;=2),"New Customers",AND(I361&gt;=3,J361&gt;=3,K361&gt;=3),"Promising",AND(I361&lt;=2,J361&gt;=3,K361&gt;=3),"Need Attention",AND(I361&gt;=3,J361&lt;=2,K361&gt;=2),"About to Sleep",AND(I361&lt;=2,J361&gt;=2,K361&gt;=2),"At Risk",AND(I361&lt;=1,K361&gt;=4),"Cant Lose Them",AND(I361&lt;=2,J361&lt;=2),"Hibernating",TRUE,"Lost")</f>
        <v>Champions</v>
      </c>
    </row>
    <row r="362" spans="2:13" x14ac:dyDescent="0.25">
      <c r="B362" s="2">
        <v>10358</v>
      </c>
      <c r="C362" s="3">
        <v>45272</v>
      </c>
      <c r="D362" s="59">
        <v>12</v>
      </c>
      <c r="E362" s="59">
        <v>139384.57999999999</v>
      </c>
      <c r="F362" s="6">
        <f t="shared" si="20"/>
        <v>19</v>
      </c>
      <c r="G362">
        <f t="shared" si="21"/>
        <v>12</v>
      </c>
      <c r="H362">
        <f t="shared" si="22"/>
        <v>139384.57999999999</v>
      </c>
      <c r="I362" cm="1">
        <f t="array" ref="I362">_xlfn.IFS($F362&lt;=30,5,$F362&lt;=60,4,$F362&lt;=120,3,$F362&lt;=180,2,TRUE,1)</f>
        <v>5</v>
      </c>
      <c r="J362" cm="1">
        <f t="array" ref="J362">_xlfn.IFS($G362&gt;=20,5,$G362&gt;=15,4,$G362&gt;=10,3,$G362&gt;=5,2,TRUE,1)</f>
        <v>3</v>
      </c>
      <c r="K362" cm="1">
        <f t="array" ref="K362">_xlfn.IFS($H362&gt;=200000,5,$H362&gt;=100000,4,$H362&gt;=50000,3,$H362&gt;=20000,2,TRUE,1)</f>
        <v>4</v>
      </c>
      <c r="L362" t="str">
        <f t="shared" si="23"/>
        <v>534</v>
      </c>
      <c r="M362" t="str" cm="1">
        <f t="array" ref="M362">_xlfn.IFS(AND(I362&gt;=4,K362&gt;=4,J362&gt;=4),"Champions",AND(I362&gt;=3,K362&gt;=4,J362&gt;=3),"Loyal Customers",AND(I362&gt;=4,J362&gt;=3,K362&gt;=3),"Potential Loyalists",AND(I362&gt;=5,J362&lt;=2),"New Customers",AND(I362&gt;=3,J362&gt;=3,K362&gt;=3),"Promising",AND(I362&lt;=2,J362&gt;=3,K362&gt;=3),"Need Attention",AND(I362&gt;=3,J362&lt;=2,K362&gt;=2),"About to Sleep",AND(I362&lt;=2,J362&gt;=2,K362&gt;=2),"At Risk",AND(I362&lt;=1,K362&gt;=4),"Cant Lose Them",AND(I362&lt;=2,J362&lt;=2),"Hibernating",TRUE,"Lost")</f>
        <v>Loyal Customers</v>
      </c>
    </row>
    <row r="363" spans="2:13" x14ac:dyDescent="0.25">
      <c r="B363" s="2">
        <v>10359</v>
      </c>
      <c r="C363" s="3">
        <v>45147</v>
      </c>
      <c r="D363" s="59">
        <v>15</v>
      </c>
      <c r="E363" s="59">
        <v>179058.98</v>
      </c>
      <c r="F363" s="6">
        <f t="shared" si="20"/>
        <v>144</v>
      </c>
      <c r="G363">
        <f t="shared" si="21"/>
        <v>15</v>
      </c>
      <c r="H363">
        <f t="shared" si="22"/>
        <v>179058.98</v>
      </c>
      <c r="I363" cm="1">
        <f t="array" ref="I363">_xlfn.IFS($F363&lt;=30,5,$F363&lt;=60,4,$F363&lt;=120,3,$F363&lt;=180,2,TRUE,1)</f>
        <v>2</v>
      </c>
      <c r="J363" cm="1">
        <f t="array" ref="J363">_xlfn.IFS($G363&gt;=20,5,$G363&gt;=15,4,$G363&gt;=10,3,$G363&gt;=5,2,TRUE,1)</f>
        <v>4</v>
      </c>
      <c r="K363" cm="1">
        <f t="array" ref="K363">_xlfn.IFS($H363&gt;=200000,5,$H363&gt;=100000,4,$H363&gt;=50000,3,$H363&gt;=20000,2,TRUE,1)</f>
        <v>4</v>
      </c>
      <c r="L363" t="str">
        <f t="shared" si="23"/>
        <v>244</v>
      </c>
      <c r="M363" t="str" cm="1">
        <f t="array" ref="M363">_xlfn.IFS(AND(I363&gt;=4,K363&gt;=4,J363&gt;=4),"Champions",AND(I363&gt;=3,K363&gt;=4,J363&gt;=3),"Loyal Customers",AND(I363&gt;=4,J363&gt;=3,K363&gt;=3),"Potential Loyalists",AND(I363&gt;=5,J363&lt;=2),"New Customers",AND(I363&gt;=3,J363&gt;=3,K363&gt;=3),"Promising",AND(I363&lt;=2,J363&gt;=3,K363&gt;=3),"Need Attention",AND(I363&gt;=3,J363&lt;=2,K363&gt;=2),"About to Sleep",AND(I363&lt;=2,J363&gt;=2,K363&gt;=2),"At Risk",AND(I363&lt;=1,K363&gt;=4),"Cant Lose Them",AND(I363&lt;=2,J363&lt;=2),"Hibernating",TRUE,"Lost")</f>
        <v>Need Attention</v>
      </c>
    </row>
    <row r="364" spans="2:13" x14ac:dyDescent="0.25">
      <c r="B364" s="2">
        <v>10360</v>
      </c>
      <c r="C364" s="3">
        <v>45253</v>
      </c>
      <c r="D364" s="59">
        <v>8</v>
      </c>
      <c r="E364" s="59">
        <v>94528.74</v>
      </c>
      <c r="F364" s="6">
        <f t="shared" si="20"/>
        <v>38</v>
      </c>
      <c r="G364">
        <f t="shared" si="21"/>
        <v>8</v>
      </c>
      <c r="H364">
        <f t="shared" si="22"/>
        <v>94528.74</v>
      </c>
      <c r="I364" cm="1">
        <f t="array" ref="I364">_xlfn.IFS($F364&lt;=30,5,$F364&lt;=60,4,$F364&lt;=120,3,$F364&lt;=180,2,TRUE,1)</f>
        <v>4</v>
      </c>
      <c r="J364" cm="1">
        <f t="array" ref="J364">_xlfn.IFS($G364&gt;=20,5,$G364&gt;=15,4,$G364&gt;=10,3,$G364&gt;=5,2,TRUE,1)</f>
        <v>2</v>
      </c>
      <c r="K364" cm="1">
        <f t="array" ref="K364">_xlfn.IFS($H364&gt;=200000,5,$H364&gt;=100000,4,$H364&gt;=50000,3,$H364&gt;=20000,2,TRUE,1)</f>
        <v>3</v>
      </c>
      <c r="L364" t="str">
        <f t="shared" si="23"/>
        <v>423</v>
      </c>
      <c r="M364" t="str" cm="1">
        <f t="array" ref="M364">_xlfn.IFS(AND(I364&gt;=4,K364&gt;=4,J364&gt;=4),"Champions",AND(I364&gt;=3,K364&gt;=4,J364&gt;=3),"Loyal Customers",AND(I364&gt;=4,J364&gt;=3,K364&gt;=3),"Potential Loyalists",AND(I364&gt;=5,J364&lt;=2),"New Customers",AND(I364&gt;=3,J364&gt;=3,K364&gt;=3),"Promising",AND(I364&lt;=2,J364&gt;=3,K364&gt;=3),"Need Attention",AND(I364&gt;=3,J364&lt;=2,K364&gt;=2),"About to Sleep",AND(I364&lt;=2,J364&gt;=2,K364&gt;=2),"At Risk",AND(I364&lt;=1,K364&gt;=4),"Cant Lose Them",AND(I364&lt;=2,J364&lt;=2),"Hibernating",TRUE,"Lost")</f>
        <v>About to Sleep</v>
      </c>
    </row>
    <row r="365" spans="2:13" x14ac:dyDescent="0.25">
      <c r="B365" s="2">
        <v>10361</v>
      </c>
      <c r="C365" s="3">
        <v>45246</v>
      </c>
      <c r="D365" s="59">
        <v>10</v>
      </c>
      <c r="E365" s="59">
        <v>73151.100000000006</v>
      </c>
      <c r="F365" s="6">
        <f t="shared" si="20"/>
        <v>45</v>
      </c>
      <c r="G365">
        <f t="shared" si="21"/>
        <v>10</v>
      </c>
      <c r="H365">
        <f t="shared" si="22"/>
        <v>73151.100000000006</v>
      </c>
      <c r="I365" cm="1">
        <f t="array" ref="I365">_xlfn.IFS($F365&lt;=30,5,$F365&lt;=60,4,$F365&lt;=120,3,$F365&lt;=180,2,TRUE,1)</f>
        <v>4</v>
      </c>
      <c r="J365" cm="1">
        <f t="array" ref="J365">_xlfn.IFS($G365&gt;=20,5,$G365&gt;=15,4,$G365&gt;=10,3,$G365&gt;=5,2,TRUE,1)</f>
        <v>3</v>
      </c>
      <c r="K365" cm="1">
        <f t="array" ref="K365">_xlfn.IFS($H365&gt;=200000,5,$H365&gt;=100000,4,$H365&gt;=50000,3,$H365&gt;=20000,2,TRUE,1)</f>
        <v>3</v>
      </c>
      <c r="L365" t="str">
        <f t="shared" si="23"/>
        <v>433</v>
      </c>
      <c r="M365" t="str" cm="1">
        <f t="array" ref="M365">_xlfn.IFS(AND(I365&gt;=4,K365&gt;=4,J365&gt;=4),"Champions",AND(I365&gt;=3,K365&gt;=4,J365&gt;=3),"Loyal Customers",AND(I365&gt;=4,J365&gt;=3,K365&gt;=3),"Potential Loyalists",AND(I365&gt;=5,J365&lt;=2),"New Customers",AND(I365&gt;=3,J365&gt;=3,K365&gt;=3),"Promising",AND(I365&lt;=2,J365&gt;=3,K365&gt;=3),"Need Attention",AND(I365&gt;=3,J365&lt;=2,K365&gt;=2),"About to Sleep",AND(I365&lt;=2,J365&gt;=2,K365&gt;=2),"At Risk",AND(I365&lt;=1,K365&gt;=4),"Cant Lose Them",AND(I365&lt;=2,J365&lt;=2),"Hibernating",TRUE,"Lost")</f>
        <v>Potential Loyalists</v>
      </c>
    </row>
    <row r="366" spans="2:13" x14ac:dyDescent="0.25">
      <c r="B366" s="2">
        <v>10362</v>
      </c>
      <c r="C366" s="3">
        <v>45271</v>
      </c>
      <c r="D366" s="59">
        <v>11</v>
      </c>
      <c r="E366" s="59">
        <v>155840.56</v>
      </c>
      <c r="F366" s="6">
        <f t="shared" si="20"/>
        <v>20</v>
      </c>
      <c r="G366">
        <f t="shared" si="21"/>
        <v>11</v>
      </c>
      <c r="H366">
        <f t="shared" si="22"/>
        <v>155840.56</v>
      </c>
      <c r="I366" cm="1">
        <f t="array" ref="I366">_xlfn.IFS($F366&lt;=30,5,$F366&lt;=60,4,$F366&lt;=120,3,$F366&lt;=180,2,TRUE,1)</f>
        <v>5</v>
      </c>
      <c r="J366" cm="1">
        <f t="array" ref="J366">_xlfn.IFS($G366&gt;=20,5,$G366&gt;=15,4,$G366&gt;=10,3,$G366&gt;=5,2,TRUE,1)</f>
        <v>3</v>
      </c>
      <c r="K366" cm="1">
        <f t="array" ref="K366">_xlfn.IFS($H366&gt;=200000,5,$H366&gt;=100000,4,$H366&gt;=50000,3,$H366&gt;=20000,2,TRUE,1)</f>
        <v>4</v>
      </c>
      <c r="L366" t="str">
        <f t="shared" si="23"/>
        <v>534</v>
      </c>
      <c r="M366" t="str" cm="1">
        <f t="array" ref="M366">_xlfn.IFS(AND(I366&gt;=4,K366&gt;=4,J366&gt;=4),"Champions",AND(I366&gt;=3,K366&gt;=4,J366&gt;=3),"Loyal Customers",AND(I366&gt;=4,J366&gt;=3,K366&gt;=3),"Potential Loyalists",AND(I366&gt;=5,J366&lt;=2),"New Customers",AND(I366&gt;=3,J366&gt;=3,K366&gt;=3),"Promising",AND(I366&lt;=2,J366&gt;=3,K366&gt;=3),"Need Attention",AND(I366&gt;=3,J366&lt;=2,K366&gt;=2),"About to Sleep",AND(I366&lt;=2,J366&gt;=2,K366&gt;=2),"At Risk",AND(I366&lt;=1,K366&gt;=4),"Cant Lose Them",AND(I366&lt;=2,J366&lt;=2),"Hibernating",TRUE,"Lost")</f>
        <v>Loyal Customers</v>
      </c>
    </row>
    <row r="367" spans="2:13" x14ac:dyDescent="0.25">
      <c r="B367" s="2">
        <v>10363</v>
      </c>
      <c r="C367" s="3">
        <v>45279</v>
      </c>
      <c r="D367" s="59">
        <v>19</v>
      </c>
      <c r="E367" s="59">
        <v>244219.5</v>
      </c>
      <c r="F367" s="6">
        <f t="shared" si="20"/>
        <v>12</v>
      </c>
      <c r="G367">
        <f t="shared" si="21"/>
        <v>19</v>
      </c>
      <c r="H367">
        <f t="shared" si="22"/>
        <v>244219.5</v>
      </c>
      <c r="I367" cm="1">
        <f t="array" ref="I367">_xlfn.IFS($F367&lt;=30,5,$F367&lt;=60,4,$F367&lt;=120,3,$F367&lt;=180,2,TRUE,1)</f>
        <v>5</v>
      </c>
      <c r="J367" cm="1">
        <f t="array" ref="J367">_xlfn.IFS($G367&gt;=20,5,$G367&gt;=15,4,$G367&gt;=10,3,$G367&gt;=5,2,TRUE,1)</f>
        <v>4</v>
      </c>
      <c r="K367" cm="1">
        <f t="array" ref="K367">_xlfn.IFS($H367&gt;=200000,5,$H367&gt;=100000,4,$H367&gt;=50000,3,$H367&gt;=20000,2,TRUE,1)</f>
        <v>5</v>
      </c>
      <c r="L367" t="str">
        <f t="shared" si="23"/>
        <v>545</v>
      </c>
      <c r="M367" t="str" cm="1">
        <f t="array" ref="M367">_xlfn.IFS(AND(I367&gt;=4,K367&gt;=4,J367&gt;=4),"Champions",AND(I367&gt;=3,K367&gt;=4,J367&gt;=3),"Loyal Customers",AND(I367&gt;=4,J367&gt;=3,K367&gt;=3),"Potential Loyalists",AND(I367&gt;=5,J367&lt;=2),"New Customers",AND(I367&gt;=3,J367&gt;=3,K367&gt;=3),"Promising",AND(I367&lt;=2,J367&gt;=3,K367&gt;=3),"Need Attention",AND(I367&gt;=3,J367&lt;=2,K367&gt;=2),"About to Sleep",AND(I367&lt;=2,J367&gt;=2,K367&gt;=2),"At Risk",AND(I367&lt;=1,K367&gt;=4),"Cant Lose Them",AND(I367&lt;=2,J367&lt;=2),"Hibernating",TRUE,"Lost")</f>
        <v>Champions</v>
      </c>
    </row>
    <row r="368" spans="2:13" x14ac:dyDescent="0.25">
      <c r="B368" s="2">
        <v>10364</v>
      </c>
      <c r="C368" s="3">
        <v>45267</v>
      </c>
      <c r="D368" s="59">
        <v>16</v>
      </c>
      <c r="E368" s="59">
        <v>169636.98</v>
      </c>
      <c r="F368" s="6">
        <f t="shared" si="20"/>
        <v>24</v>
      </c>
      <c r="G368">
        <f t="shared" si="21"/>
        <v>16</v>
      </c>
      <c r="H368">
        <f t="shared" si="22"/>
        <v>169636.98</v>
      </c>
      <c r="I368" cm="1">
        <f t="array" ref="I368">_xlfn.IFS($F368&lt;=30,5,$F368&lt;=60,4,$F368&lt;=120,3,$F368&lt;=180,2,TRUE,1)</f>
        <v>5</v>
      </c>
      <c r="J368" cm="1">
        <f t="array" ref="J368">_xlfn.IFS($G368&gt;=20,5,$G368&gt;=15,4,$G368&gt;=10,3,$G368&gt;=5,2,TRUE,1)</f>
        <v>4</v>
      </c>
      <c r="K368" cm="1">
        <f t="array" ref="K368">_xlfn.IFS($H368&gt;=200000,5,$H368&gt;=100000,4,$H368&gt;=50000,3,$H368&gt;=20000,2,TRUE,1)</f>
        <v>4</v>
      </c>
      <c r="L368" t="str">
        <f t="shared" si="23"/>
        <v>544</v>
      </c>
      <c r="M368" t="str" cm="1">
        <f t="array" ref="M368">_xlfn.IFS(AND(I368&gt;=4,K368&gt;=4,J368&gt;=4),"Champions",AND(I368&gt;=3,K368&gt;=4,J368&gt;=3),"Loyal Customers",AND(I368&gt;=4,J368&gt;=3,K368&gt;=3),"Potential Loyalists",AND(I368&gt;=5,J368&lt;=2),"New Customers",AND(I368&gt;=3,J368&gt;=3,K368&gt;=3),"Promising",AND(I368&lt;=2,J368&gt;=3,K368&gt;=3),"Need Attention",AND(I368&gt;=3,J368&lt;=2,K368&gt;=2),"About to Sleep",AND(I368&lt;=2,J368&gt;=2,K368&gt;=2),"At Risk",AND(I368&lt;=1,K368&gt;=4),"Cant Lose Them",AND(I368&lt;=2,J368&lt;=2),"Hibernating",TRUE,"Lost")</f>
        <v>Champions</v>
      </c>
    </row>
    <row r="369" spans="2:13" x14ac:dyDescent="0.25">
      <c r="B369" s="2">
        <v>10365</v>
      </c>
      <c r="C369" s="3">
        <v>45272</v>
      </c>
      <c r="D369" s="59">
        <v>16</v>
      </c>
      <c r="E369" s="59">
        <v>142050.23999999999</v>
      </c>
      <c r="F369" s="6">
        <f t="shared" si="20"/>
        <v>19</v>
      </c>
      <c r="G369">
        <f t="shared" si="21"/>
        <v>16</v>
      </c>
      <c r="H369">
        <f t="shared" si="22"/>
        <v>142050.23999999999</v>
      </c>
      <c r="I369" cm="1">
        <f t="array" ref="I369">_xlfn.IFS($F369&lt;=30,5,$F369&lt;=60,4,$F369&lt;=120,3,$F369&lt;=180,2,TRUE,1)</f>
        <v>5</v>
      </c>
      <c r="J369" cm="1">
        <f t="array" ref="J369">_xlfn.IFS($G369&gt;=20,5,$G369&gt;=15,4,$G369&gt;=10,3,$G369&gt;=5,2,TRUE,1)</f>
        <v>4</v>
      </c>
      <c r="K369" cm="1">
        <f t="array" ref="K369">_xlfn.IFS($H369&gt;=200000,5,$H369&gt;=100000,4,$H369&gt;=50000,3,$H369&gt;=20000,2,TRUE,1)</f>
        <v>4</v>
      </c>
      <c r="L369" t="str">
        <f t="shared" si="23"/>
        <v>544</v>
      </c>
      <c r="M369" t="str" cm="1">
        <f t="array" ref="M369">_xlfn.IFS(AND(I369&gt;=4,K369&gt;=4,J369&gt;=4),"Champions",AND(I369&gt;=3,K369&gt;=4,J369&gt;=3),"Loyal Customers",AND(I369&gt;=4,J369&gt;=3,K369&gt;=3),"Potential Loyalists",AND(I369&gt;=5,J369&lt;=2),"New Customers",AND(I369&gt;=3,J369&gt;=3,K369&gt;=3),"Promising",AND(I369&lt;=2,J369&gt;=3,K369&gt;=3),"Need Attention",AND(I369&gt;=3,J369&lt;=2,K369&gt;=2),"About to Sleep",AND(I369&lt;=2,J369&gt;=2,K369&gt;=2),"At Risk",AND(I369&lt;=1,K369&gt;=4),"Cant Lose Them",AND(I369&lt;=2,J369&lt;=2),"Hibernating",TRUE,"Lost")</f>
        <v>Champions</v>
      </c>
    </row>
    <row r="370" spans="2:13" x14ac:dyDescent="0.25">
      <c r="B370" s="2">
        <v>10366</v>
      </c>
      <c r="C370" s="3">
        <v>45281</v>
      </c>
      <c r="D370" s="59">
        <v>10</v>
      </c>
      <c r="E370" s="59">
        <v>89068.1</v>
      </c>
      <c r="F370" s="6">
        <f t="shared" si="20"/>
        <v>10</v>
      </c>
      <c r="G370">
        <f t="shared" si="21"/>
        <v>10</v>
      </c>
      <c r="H370">
        <f t="shared" si="22"/>
        <v>89068.1</v>
      </c>
      <c r="I370" cm="1">
        <f t="array" ref="I370">_xlfn.IFS($F370&lt;=30,5,$F370&lt;=60,4,$F370&lt;=120,3,$F370&lt;=180,2,TRUE,1)</f>
        <v>5</v>
      </c>
      <c r="J370" cm="1">
        <f t="array" ref="J370">_xlfn.IFS($G370&gt;=20,5,$G370&gt;=15,4,$G370&gt;=10,3,$G370&gt;=5,2,TRUE,1)</f>
        <v>3</v>
      </c>
      <c r="K370" cm="1">
        <f t="array" ref="K370">_xlfn.IFS($H370&gt;=200000,5,$H370&gt;=100000,4,$H370&gt;=50000,3,$H370&gt;=20000,2,TRUE,1)</f>
        <v>3</v>
      </c>
      <c r="L370" t="str">
        <f t="shared" si="23"/>
        <v>533</v>
      </c>
      <c r="M370" t="str" cm="1">
        <f t="array" ref="M370">_xlfn.IFS(AND(I370&gt;=4,K370&gt;=4,J370&gt;=4),"Champions",AND(I370&gt;=3,K370&gt;=4,J370&gt;=3),"Loyal Customers",AND(I370&gt;=4,J370&gt;=3,K370&gt;=3),"Potential Loyalists",AND(I370&gt;=5,J370&lt;=2),"New Customers",AND(I370&gt;=3,J370&gt;=3,K370&gt;=3),"Promising",AND(I370&lt;=2,J370&gt;=3,K370&gt;=3),"Need Attention",AND(I370&gt;=3,J370&lt;=2,K370&gt;=2),"About to Sleep",AND(I370&lt;=2,J370&gt;=2,K370&gt;=2),"At Risk",AND(I370&lt;=1,K370&gt;=4),"Cant Lose Them",AND(I370&lt;=2,J370&lt;=2),"Hibernating",TRUE,"Lost")</f>
        <v>Potential Loyalists</v>
      </c>
    </row>
    <row r="371" spans="2:13" x14ac:dyDescent="0.25">
      <c r="B371" s="2">
        <v>10367</v>
      </c>
      <c r="C371" s="3">
        <v>45253</v>
      </c>
      <c r="D371" s="59">
        <v>14</v>
      </c>
      <c r="E371" s="59">
        <v>134506.98000000001</v>
      </c>
      <c r="F371" s="6">
        <f t="shared" si="20"/>
        <v>38</v>
      </c>
      <c r="G371">
        <f t="shared" si="21"/>
        <v>14</v>
      </c>
      <c r="H371">
        <f t="shared" si="22"/>
        <v>134506.98000000001</v>
      </c>
      <c r="I371" cm="1">
        <f t="array" ref="I371">_xlfn.IFS($F371&lt;=30,5,$F371&lt;=60,4,$F371&lt;=120,3,$F371&lt;=180,2,TRUE,1)</f>
        <v>4</v>
      </c>
      <c r="J371" cm="1">
        <f t="array" ref="J371">_xlfn.IFS($G371&gt;=20,5,$G371&gt;=15,4,$G371&gt;=10,3,$G371&gt;=5,2,TRUE,1)</f>
        <v>3</v>
      </c>
      <c r="K371" cm="1">
        <f t="array" ref="K371">_xlfn.IFS($H371&gt;=200000,5,$H371&gt;=100000,4,$H371&gt;=50000,3,$H371&gt;=20000,2,TRUE,1)</f>
        <v>4</v>
      </c>
      <c r="L371" t="str">
        <f t="shared" si="23"/>
        <v>434</v>
      </c>
      <c r="M371" t="str" cm="1">
        <f t="array" ref="M371">_xlfn.IFS(AND(I371&gt;=4,K371&gt;=4,J371&gt;=4),"Champions",AND(I371&gt;=3,K371&gt;=4,J371&gt;=3),"Loyal Customers",AND(I371&gt;=4,J371&gt;=3,K371&gt;=3),"Potential Loyalists",AND(I371&gt;=5,J371&lt;=2),"New Customers",AND(I371&gt;=3,J371&gt;=3,K371&gt;=3),"Promising",AND(I371&lt;=2,J371&gt;=3,K371&gt;=3),"Need Attention",AND(I371&gt;=3,J371&lt;=2,K371&gt;=2),"About to Sleep",AND(I371&lt;=2,J371&gt;=2,K371&gt;=2),"At Risk",AND(I371&lt;=1,K371&gt;=4),"Cant Lose Them",AND(I371&lt;=2,J371&lt;=2),"Hibernating",TRUE,"Lost")</f>
        <v>Loyal Customers</v>
      </c>
    </row>
    <row r="372" spans="2:13" x14ac:dyDescent="0.25">
      <c r="B372" s="2">
        <v>10368</v>
      </c>
      <c r="C372" s="3">
        <v>45291</v>
      </c>
      <c r="D372" s="59">
        <v>17</v>
      </c>
      <c r="E372" s="59">
        <v>199832.82</v>
      </c>
      <c r="F372" s="6">
        <f t="shared" si="20"/>
        <v>0</v>
      </c>
      <c r="G372">
        <f t="shared" si="21"/>
        <v>17</v>
      </c>
      <c r="H372">
        <f t="shared" si="22"/>
        <v>199832.82</v>
      </c>
      <c r="I372" cm="1">
        <f t="array" ref="I372">_xlfn.IFS($F372&lt;=30,5,$F372&lt;=60,4,$F372&lt;=120,3,$F372&lt;=180,2,TRUE,1)</f>
        <v>5</v>
      </c>
      <c r="J372" cm="1">
        <f t="array" ref="J372">_xlfn.IFS($G372&gt;=20,5,$G372&gt;=15,4,$G372&gt;=10,3,$G372&gt;=5,2,TRUE,1)</f>
        <v>4</v>
      </c>
      <c r="K372" cm="1">
        <f t="array" ref="K372">_xlfn.IFS($H372&gt;=200000,5,$H372&gt;=100000,4,$H372&gt;=50000,3,$H372&gt;=20000,2,TRUE,1)</f>
        <v>4</v>
      </c>
      <c r="L372" t="str">
        <f t="shared" si="23"/>
        <v>544</v>
      </c>
      <c r="M372" t="str" cm="1">
        <f t="array" ref="M372">_xlfn.IFS(AND(I372&gt;=4,K372&gt;=4,J372&gt;=4),"Champions",AND(I372&gt;=3,K372&gt;=4,J372&gt;=3),"Loyal Customers",AND(I372&gt;=4,J372&gt;=3,K372&gt;=3),"Potential Loyalists",AND(I372&gt;=5,J372&lt;=2),"New Customers",AND(I372&gt;=3,J372&gt;=3,K372&gt;=3),"Promising",AND(I372&lt;=2,J372&gt;=3,K372&gt;=3),"Need Attention",AND(I372&gt;=3,J372&lt;=2,K372&gt;=2),"About to Sleep",AND(I372&lt;=2,J372&gt;=2,K372&gt;=2),"At Risk",AND(I372&lt;=1,K372&gt;=4),"Cant Lose Them",AND(I372&lt;=2,J372&lt;=2),"Hibernating",TRUE,"Lost")</f>
        <v>Champions</v>
      </c>
    </row>
    <row r="373" spans="2:13" x14ac:dyDescent="0.25">
      <c r="B373" s="2">
        <v>10369</v>
      </c>
      <c r="C373" s="3">
        <v>45284</v>
      </c>
      <c r="D373" s="59">
        <v>12</v>
      </c>
      <c r="E373" s="59">
        <v>145820.66</v>
      </c>
      <c r="F373" s="6">
        <f t="shared" si="20"/>
        <v>7</v>
      </c>
      <c r="G373">
        <f t="shared" si="21"/>
        <v>12</v>
      </c>
      <c r="H373">
        <f t="shared" si="22"/>
        <v>145820.66</v>
      </c>
      <c r="I373" cm="1">
        <f t="array" ref="I373">_xlfn.IFS($F373&lt;=30,5,$F373&lt;=60,4,$F373&lt;=120,3,$F373&lt;=180,2,TRUE,1)</f>
        <v>5</v>
      </c>
      <c r="J373" cm="1">
        <f t="array" ref="J373">_xlfn.IFS($G373&gt;=20,5,$G373&gt;=15,4,$G373&gt;=10,3,$G373&gt;=5,2,TRUE,1)</f>
        <v>3</v>
      </c>
      <c r="K373" cm="1">
        <f t="array" ref="K373">_xlfn.IFS($H373&gt;=200000,5,$H373&gt;=100000,4,$H373&gt;=50000,3,$H373&gt;=20000,2,TRUE,1)</f>
        <v>4</v>
      </c>
      <c r="L373" t="str">
        <f t="shared" si="23"/>
        <v>534</v>
      </c>
      <c r="M373" t="str" cm="1">
        <f t="array" ref="M373">_xlfn.IFS(AND(I373&gt;=4,K373&gt;=4,J373&gt;=4),"Champions",AND(I373&gt;=3,K373&gt;=4,J373&gt;=3),"Loyal Customers",AND(I373&gt;=4,J373&gt;=3,K373&gt;=3),"Potential Loyalists",AND(I373&gt;=5,J373&lt;=2),"New Customers",AND(I373&gt;=3,J373&gt;=3,K373&gt;=3),"Promising",AND(I373&lt;=2,J373&gt;=3,K373&gt;=3),"Need Attention",AND(I373&gt;=3,J373&lt;=2,K373&gt;=2),"About to Sleep",AND(I373&lt;=2,J373&gt;=2,K373&gt;=2),"At Risk",AND(I373&lt;=1,K373&gt;=4),"Cant Lose Them",AND(I373&lt;=2,J373&lt;=2),"Hibernating",TRUE,"Lost")</f>
        <v>Loyal Customers</v>
      </c>
    </row>
    <row r="374" spans="2:13" x14ac:dyDescent="0.25">
      <c r="B374" s="2">
        <v>10370</v>
      </c>
      <c r="C374" s="3">
        <v>45291</v>
      </c>
      <c r="D374" s="59">
        <v>15</v>
      </c>
      <c r="E374" s="59">
        <v>197768.94</v>
      </c>
      <c r="F374" s="6">
        <f t="shared" si="20"/>
        <v>0</v>
      </c>
      <c r="G374">
        <f t="shared" si="21"/>
        <v>15</v>
      </c>
      <c r="H374">
        <f t="shared" si="22"/>
        <v>197768.94</v>
      </c>
      <c r="I374" cm="1">
        <f t="array" ref="I374">_xlfn.IFS($F374&lt;=30,5,$F374&lt;=60,4,$F374&lt;=120,3,$F374&lt;=180,2,TRUE,1)</f>
        <v>5</v>
      </c>
      <c r="J374" cm="1">
        <f t="array" ref="J374">_xlfn.IFS($G374&gt;=20,5,$G374&gt;=15,4,$G374&gt;=10,3,$G374&gt;=5,2,TRUE,1)</f>
        <v>4</v>
      </c>
      <c r="K374" cm="1">
        <f t="array" ref="K374">_xlfn.IFS($H374&gt;=200000,5,$H374&gt;=100000,4,$H374&gt;=50000,3,$H374&gt;=20000,2,TRUE,1)</f>
        <v>4</v>
      </c>
      <c r="L374" t="str">
        <f t="shared" si="23"/>
        <v>544</v>
      </c>
      <c r="M374" t="str" cm="1">
        <f t="array" ref="M374">_xlfn.IFS(AND(I374&gt;=4,K374&gt;=4,J374&gt;=4),"Champions",AND(I374&gt;=3,K374&gt;=4,J374&gt;=3),"Loyal Customers",AND(I374&gt;=4,J374&gt;=3,K374&gt;=3),"Potential Loyalists",AND(I374&gt;=5,J374&lt;=2),"New Customers",AND(I374&gt;=3,J374&gt;=3,K374&gt;=3),"Promising",AND(I374&lt;=2,J374&gt;=3,K374&gt;=3),"Need Attention",AND(I374&gt;=3,J374&lt;=2,K374&gt;=2),"About to Sleep",AND(I374&lt;=2,J374&gt;=2,K374&gt;=2),"At Risk",AND(I374&lt;=1,K374&gt;=4),"Cant Lose Them",AND(I374&lt;=2,J374&lt;=2),"Hibernating",TRUE,"Lost")</f>
        <v>Champions</v>
      </c>
    </row>
    <row r="375" spans="2:13" x14ac:dyDescent="0.25">
      <c r="B375" s="2">
        <v>10371</v>
      </c>
      <c r="C375" s="3">
        <v>45263</v>
      </c>
      <c r="D375" s="59">
        <v>13</v>
      </c>
      <c r="E375" s="59">
        <v>189073.97</v>
      </c>
      <c r="F375" s="6">
        <f t="shared" si="20"/>
        <v>28</v>
      </c>
      <c r="G375">
        <f t="shared" si="21"/>
        <v>13</v>
      </c>
      <c r="H375">
        <f t="shared" si="22"/>
        <v>189073.97</v>
      </c>
      <c r="I375" cm="1">
        <f t="array" ref="I375">_xlfn.IFS($F375&lt;=30,5,$F375&lt;=60,4,$F375&lt;=120,3,$F375&lt;=180,2,TRUE,1)</f>
        <v>5</v>
      </c>
      <c r="J375" cm="1">
        <f t="array" ref="J375">_xlfn.IFS($G375&gt;=20,5,$G375&gt;=15,4,$G375&gt;=10,3,$G375&gt;=5,2,TRUE,1)</f>
        <v>3</v>
      </c>
      <c r="K375" cm="1">
        <f t="array" ref="K375">_xlfn.IFS($H375&gt;=200000,5,$H375&gt;=100000,4,$H375&gt;=50000,3,$H375&gt;=20000,2,TRUE,1)</f>
        <v>4</v>
      </c>
      <c r="L375" t="str">
        <f t="shared" si="23"/>
        <v>534</v>
      </c>
      <c r="M375" t="str" cm="1">
        <f t="array" ref="M375">_xlfn.IFS(AND(I375&gt;=4,K375&gt;=4,J375&gt;=4),"Champions",AND(I375&gt;=3,K375&gt;=4,J375&gt;=3),"Loyal Customers",AND(I375&gt;=4,J375&gt;=3,K375&gt;=3),"Potential Loyalists",AND(I375&gt;=5,J375&lt;=2),"New Customers",AND(I375&gt;=3,J375&gt;=3,K375&gt;=3),"Promising",AND(I375&lt;=2,J375&gt;=3,K375&gt;=3),"Need Attention",AND(I375&gt;=3,J375&lt;=2,K375&gt;=2),"About to Sleep",AND(I375&lt;=2,J375&gt;=2,K375&gt;=2),"At Risk",AND(I375&lt;=1,K375&gt;=4),"Cant Lose Them",AND(I375&lt;=2,J375&lt;=2),"Hibernating",TRUE,"Lost")</f>
        <v>Loyal Customers</v>
      </c>
    </row>
    <row r="376" spans="2:13" x14ac:dyDescent="0.25">
      <c r="B376" s="2">
        <v>10372</v>
      </c>
      <c r="C376" s="3">
        <v>45286</v>
      </c>
      <c r="D376" s="59">
        <v>14</v>
      </c>
      <c r="E376" s="59">
        <v>136514.70000000001</v>
      </c>
      <c r="F376" s="6">
        <f t="shared" si="20"/>
        <v>5</v>
      </c>
      <c r="G376">
        <f t="shared" si="21"/>
        <v>14</v>
      </c>
      <c r="H376">
        <f t="shared" si="22"/>
        <v>136514.70000000001</v>
      </c>
      <c r="I376" cm="1">
        <f t="array" ref="I376">_xlfn.IFS($F376&lt;=30,5,$F376&lt;=60,4,$F376&lt;=120,3,$F376&lt;=180,2,TRUE,1)</f>
        <v>5</v>
      </c>
      <c r="J376" cm="1">
        <f t="array" ref="J376">_xlfn.IFS($G376&gt;=20,5,$G376&gt;=15,4,$G376&gt;=10,3,$G376&gt;=5,2,TRUE,1)</f>
        <v>3</v>
      </c>
      <c r="K376" cm="1">
        <f t="array" ref="K376">_xlfn.IFS($H376&gt;=200000,5,$H376&gt;=100000,4,$H376&gt;=50000,3,$H376&gt;=20000,2,TRUE,1)</f>
        <v>4</v>
      </c>
      <c r="L376" t="str">
        <f t="shared" si="23"/>
        <v>534</v>
      </c>
      <c r="M376" t="str" cm="1">
        <f t="array" ref="M376">_xlfn.IFS(AND(I376&gt;=4,K376&gt;=4,J376&gt;=4),"Champions",AND(I376&gt;=3,K376&gt;=4,J376&gt;=3),"Loyal Customers",AND(I376&gt;=4,J376&gt;=3,K376&gt;=3),"Potential Loyalists",AND(I376&gt;=5,J376&lt;=2),"New Customers",AND(I376&gt;=3,J376&gt;=3,K376&gt;=3),"Promising",AND(I376&lt;=2,J376&gt;=3,K376&gt;=3),"Need Attention",AND(I376&gt;=3,J376&lt;=2,K376&gt;=2),"About to Sleep",AND(I376&lt;=2,J376&gt;=2,K376&gt;=2),"At Risk",AND(I376&lt;=1,K376&gt;=4),"Cant Lose Them",AND(I376&lt;=2,J376&lt;=2),"Hibernating",TRUE,"Lost")</f>
        <v>Loyal Customers</v>
      </c>
    </row>
    <row r="377" spans="2:13" x14ac:dyDescent="0.25">
      <c r="B377" s="2">
        <v>10373</v>
      </c>
      <c r="C377" s="3">
        <v>45267</v>
      </c>
      <c r="D377" s="59">
        <v>16</v>
      </c>
      <c r="E377" s="59">
        <v>170685.1</v>
      </c>
      <c r="F377" s="6">
        <f t="shared" si="20"/>
        <v>24</v>
      </c>
      <c r="G377">
        <f t="shared" si="21"/>
        <v>16</v>
      </c>
      <c r="H377">
        <f t="shared" si="22"/>
        <v>170685.1</v>
      </c>
      <c r="I377" cm="1">
        <f t="array" ref="I377">_xlfn.IFS($F377&lt;=30,5,$F377&lt;=60,4,$F377&lt;=120,3,$F377&lt;=180,2,TRUE,1)</f>
        <v>5</v>
      </c>
      <c r="J377" cm="1">
        <f t="array" ref="J377">_xlfn.IFS($G377&gt;=20,5,$G377&gt;=15,4,$G377&gt;=10,3,$G377&gt;=5,2,TRUE,1)</f>
        <v>4</v>
      </c>
      <c r="K377" cm="1">
        <f t="array" ref="K377">_xlfn.IFS($H377&gt;=200000,5,$H377&gt;=100000,4,$H377&gt;=50000,3,$H377&gt;=20000,2,TRUE,1)</f>
        <v>4</v>
      </c>
      <c r="L377" t="str">
        <f t="shared" si="23"/>
        <v>544</v>
      </c>
      <c r="M377" t="str" cm="1">
        <f t="array" ref="M377">_xlfn.IFS(AND(I377&gt;=4,K377&gt;=4,J377&gt;=4),"Champions",AND(I377&gt;=3,K377&gt;=4,J377&gt;=3),"Loyal Customers",AND(I377&gt;=4,J377&gt;=3,K377&gt;=3),"Potential Loyalists",AND(I377&gt;=5,J377&lt;=2),"New Customers",AND(I377&gt;=3,J377&gt;=3,K377&gt;=3),"Promising",AND(I377&lt;=2,J377&gt;=3,K377&gt;=3),"Need Attention",AND(I377&gt;=3,J377&lt;=2,K377&gt;=2),"About to Sleep",AND(I377&lt;=2,J377&gt;=2,K377&gt;=2),"At Risk",AND(I377&lt;=1,K377&gt;=4),"Cant Lose Them",AND(I377&lt;=2,J377&lt;=2),"Hibernating",TRUE,"Lost")</f>
        <v>Champions</v>
      </c>
    </row>
    <row r="378" spans="2:13" x14ac:dyDescent="0.25">
      <c r="B378" s="2">
        <v>10374</v>
      </c>
      <c r="C378" s="3">
        <v>45276</v>
      </c>
      <c r="D378" s="59">
        <v>13</v>
      </c>
      <c r="E378" s="59">
        <v>78244.56</v>
      </c>
      <c r="F378" s="6">
        <f t="shared" si="20"/>
        <v>15</v>
      </c>
      <c r="G378">
        <f t="shared" si="21"/>
        <v>13</v>
      </c>
      <c r="H378">
        <f t="shared" si="22"/>
        <v>78244.56</v>
      </c>
      <c r="I378" cm="1">
        <f t="array" ref="I378">_xlfn.IFS($F378&lt;=30,5,$F378&lt;=60,4,$F378&lt;=120,3,$F378&lt;=180,2,TRUE,1)</f>
        <v>5</v>
      </c>
      <c r="J378" cm="1">
        <f t="array" ref="J378">_xlfn.IFS($G378&gt;=20,5,$G378&gt;=15,4,$G378&gt;=10,3,$G378&gt;=5,2,TRUE,1)</f>
        <v>3</v>
      </c>
      <c r="K378" cm="1">
        <f t="array" ref="K378">_xlfn.IFS($H378&gt;=200000,5,$H378&gt;=100000,4,$H378&gt;=50000,3,$H378&gt;=20000,2,TRUE,1)</f>
        <v>3</v>
      </c>
      <c r="L378" t="str">
        <f t="shared" si="23"/>
        <v>533</v>
      </c>
      <c r="M378" t="str" cm="1">
        <f t="array" ref="M378">_xlfn.IFS(AND(I378&gt;=4,K378&gt;=4,J378&gt;=4),"Champions",AND(I378&gt;=3,K378&gt;=4,J378&gt;=3),"Loyal Customers",AND(I378&gt;=4,J378&gt;=3,K378&gt;=3),"Potential Loyalists",AND(I378&gt;=5,J378&lt;=2),"New Customers",AND(I378&gt;=3,J378&gt;=3,K378&gt;=3),"Promising",AND(I378&lt;=2,J378&gt;=3,K378&gt;=3),"Need Attention",AND(I378&gt;=3,J378&lt;=2,K378&gt;=2),"About to Sleep",AND(I378&lt;=2,J378&gt;=2,K378&gt;=2),"At Risk",AND(I378&lt;=1,K378&gt;=4),"Cant Lose Them",AND(I378&lt;=2,J378&lt;=2),"Hibernating",TRUE,"Lost")</f>
        <v>Potential Loyalists</v>
      </c>
    </row>
    <row r="379" spans="2:13" x14ac:dyDescent="0.25">
      <c r="B379" s="2">
        <v>10375</v>
      </c>
      <c r="C379" s="3">
        <v>45253</v>
      </c>
      <c r="D379" s="59">
        <v>10</v>
      </c>
      <c r="E379" s="59">
        <v>101603.01</v>
      </c>
      <c r="F379" s="6">
        <f t="shared" si="20"/>
        <v>38</v>
      </c>
      <c r="G379">
        <f t="shared" si="21"/>
        <v>10</v>
      </c>
      <c r="H379">
        <f t="shared" si="22"/>
        <v>101603.01</v>
      </c>
      <c r="I379" cm="1">
        <f t="array" ref="I379">_xlfn.IFS($F379&lt;=30,5,$F379&lt;=60,4,$F379&lt;=120,3,$F379&lt;=180,2,TRUE,1)</f>
        <v>4</v>
      </c>
      <c r="J379" cm="1">
        <f t="array" ref="J379">_xlfn.IFS($G379&gt;=20,5,$G379&gt;=15,4,$G379&gt;=10,3,$G379&gt;=5,2,TRUE,1)</f>
        <v>3</v>
      </c>
      <c r="K379" cm="1">
        <f t="array" ref="K379">_xlfn.IFS($H379&gt;=200000,5,$H379&gt;=100000,4,$H379&gt;=50000,3,$H379&gt;=20000,2,TRUE,1)</f>
        <v>4</v>
      </c>
      <c r="L379" t="str">
        <f t="shared" si="23"/>
        <v>434</v>
      </c>
      <c r="M379" t="str" cm="1">
        <f t="array" ref="M379">_xlfn.IFS(AND(I379&gt;=4,K379&gt;=4,J379&gt;=4),"Champions",AND(I379&gt;=3,K379&gt;=4,J379&gt;=3),"Loyal Customers",AND(I379&gt;=4,J379&gt;=3,K379&gt;=3),"Potential Loyalists",AND(I379&gt;=5,J379&lt;=2),"New Customers",AND(I379&gt;=3,J379&gt;=3,K379&gt;=3),"Promising",AND(I379&lt;=2,J379&gt;=3,K379&gt;=3),"Need Attention",AND(I379&gt;=3,J379&lt;=2,K379&gt;=2),"About to Sleep",AND(I379&lt;=2,J379&gt;=2,K379&gt;=2),"At Risk",AND(I379&lt;=1,K379&gt;=4),"Cant Lose Them",AND(I379&lt;=2,J379&lt;=2),"Hibernating",TRUE,"Lost")</f>
        <v>Loyal Customers</v>
      </c>
    </row>
    <row r="380" spans="2:13" x14ac:dyDescent="0.25">
      <c r="B380" s="2">
        <v>10376</v>
      </c>
      <c r="C380" s="3">
        <v>45251</v>
      </c>
      <c r="D380" s="59">
        <v>20</v>
      </c>
      <c r="E380" s="59">
        <v>244800.13</v>
      </c>
      <c r="F380" s="6">
        <f t="shared" si="20"/>
        <v>40</v>
      </c>
      <c r="G380">
        <f t="shared" si="21"/>
        <v>20</v>
      </c>
      <c r="H380">
        <f t="shared" si="22"/>
        <v>244800.13</v>
      </c>
      <c r="I380" cm="1">
        <f t="array" ref="I380">_xlfn.IFS($F380&lt;=30,5,$F380&lt;=60,4,$F380&lt;=120,3,$F380&lt;=180,2,TRUE,1)</f>
        <v>4</v>
      </c>
      <c r="J380" cm="1">
        <f t="array" ref="J380">_xlfn.IFS($G380&gt;=20,5,$G380&gt;=15,4,$G380&gt;=10,3,$G380&gt;=5,2,TRUE,1)</f>
        <v>5</v>
      </c>
      <c r="K380" cm="1">
        <f t="array" ref="K380">_xlfn.IFS($H380&gt;=200000,5,$H380&gt;=100000,4,$H380&gt;=50000,3,$H380&gt;=20000,2,TRUE,1)</f>
        <v>5</v>
      </c>
      <c r="L380" t="str">
        <f t="shared" si="23"/>
        <v>455</v>
      </c>
      <c r="M380" t="str" cm="1">
        <f t="array" ref="M380">_xlfn.IFS(AND(I380&gt;=4,K380&gt;=4,J380&gt;=4),"Champions",AND(I380&gt;=3,K380&gt;=4,J380&gt;=3),"Loyal Customers",AND(I380&gt;=4,J380&gt;=3,K380&gt;=3),"Potential Loyalists",AND(I380&gt;=5,J380&lt;=2),"New Customers",AND(I380&gt;=3,J380&gt;=3,K380&gt;=3),"Promising",AND(I380&lt;=2,J380&gt;=3,K380&gt;=3),"Need Attention",AND(I380&gt;=3,J380&lt;=2,K380&gt;=2),"About to Sleep",AND(I380&lt;=2,J380&gt;=2,K380&gt;=2),"At Risk",AND(I380&lt;=1,K380&gt;=4),"Cant Lose Them",AND(I380&lt;=2,J380&lt;=2),"Hibernating",TRUE,"Lost")</f>
        <v>Champions</v>
      </c>
    </row>
    <row r="381" spans="2:13" x14ac:dyDescent="0.25">
      <c r="B381" s="2">
        <v>10377</v>
      </c>
      <c r="C381" s="3">
        <v>45283</v>
      </c>
      <c r="D381" s="59">
        <v>15</v>
      </c>
      <c r="E381" s="59">
        <v>178049.35</v>
      </c>
      <c r="F381" s="6">
        <f t="shared" si="20"/>
        <v>8</v>
      </c>
      <c r="G381">
        <f t="shared" si="21"/>
        <v>15</v>
      </c>
      <c r="H381">
        <f t="shared" si="22"/>
        <v>178049.35</v>
      </c>
      <c r="I381" cm="1">
        <f t="array" ref="I381">_xlfn.IFS($F381&lt;=30,5,$F381&lt;=60,4,$F381&lt;=120,3,$F381&lt;=180,2,TRUE,1)</f>
        <v>5</v>
      </c>
      <c r="J381" cm="1">
        <f t="array" ref="J381">_xlfn.IFS($G381&gt;=20,5,$G381&gt;=15,4,$G381&gt;=10,3,$G381&gt;=5,2,TRUE,1)</f>
        <v>4</v>
      </c>
      <c r="K381" cm="1">
        <f t="array" ref="K381">_xlfn.IFS($H381&gt;=200000,5,$H381&gt;=100000,4,$H381&gt;=50000,3,$H381&gt;=20000,2,TRUE,1)</f>
        <v>4</v>
      </c>
      <c r="L381" t="str">
        <f t="shared" si="23"/>
        <v>544</v>
      </c>
      <c r="M381" t="str" cm="1">
        <f t="array" ref="M381">_xlfn.IFS(AND(I381&gt;=4,K381&gt;=4,J381&gt;=4),"Champions",AND(I381&gt;=3,K381&gt;=4,J381&gt;=3),"Loyal Customers",AND(I381&gt;=4,J381&gt;=3,K381&gt;=3),"Potential Loyalists",AND(I381&gt;=5,J381&lt;=2),"New Customers",AND(I381&gt;=3,J381&gt;=3,K381&gt;=3),"Promising",AND(I381&lt;=2,J381&gt;=3,K381&gt;=3),"Need Attention",AND(I381&gt;=3,J381&lt;=2,K381&gt;=2),"About to Sleep",AND(I381&lt;=2,J381&gt;=2,K381&gt;=2),"At Risk",AND(I381&lt;=1,K381&gt;=4),"Cant Lose Them",AND(I381&lt;=2,J381&lt;=2),"Hibernating",TRUE,"Lost")</f>
        <v>Champions</v>
      </c>
    </row>
    <row r="382" spans="2:13" x14ac:dyDescent="0.25">
      <c r="B382" s="2">
        <v>10378</v>
      </c>
      <c r="C382" s="3">
        <v>45272</v>
      </c>
      <c r="D382" s="59">
        <v>12</v>
      </c>
      <c r="E382" s="59">
        <v>182154.82</v>
      </c>
      <c r="F382" s="6">
        <f t="shared" si="20"/>
        <v>19</v>
      </c>
      <c r="G382">
        <f t="shared" si="21"/>
        <v>12</v>
      </c>
      <c r="H382">
        <f t="shared" si="22"/>
        <v>182154.82</v>
      </c>
      <c r="I382" cm="1">
        <f t="array" ref="I382">_xlfn.IFS($F382&lt;=30,5,$F382&lt;=60,4,$F382&lt;=120,3,$F382&lt;=180,2,TRUE,1)</f>
        <v>5</v>
      </c>
      <c r="J382" cm="1">
        <f t="array" ref="J382">_xlfn.IFS($G382&gt;=20,5,$G382&gt;=15,4,$G382&gt;=10,3,$G382&gt;=5,2,TRUE,1)</f>
        <v>3</v>
      </c>
      <c r="K382" cm="1">
        <f t="array" ref="K382">_xlfn.IFS($H382&gt;=200000,5,$H382&gt;=100000,4,$H382&gt;=50000,3,$H382&gt;=20000,2,TRUE,1)</f>
        <v>4</v>
      </c>
      <c r="L382" t="str">
        <f t="shared" si="23"/>
        <v>534</v>
      </c>
      <c r="M382" t="str" cm="1">
        <f t="array" ref="M382">_xlfn.IFS(AND(I382&gt;=4,K382&gt;=4,J382&gt;=4),"Champions",AND(I382&gt;=3,K382&gt;=4,J382&gt;=3),"Loyal Customers",AND(I382&gt;=4,J382&gt;=3,K382&gt;=3),"Potential Loyalists",AND(I382&gt;=5,J382&lt;=2),"New Customers",AND(I382&gt;=3,J382&gt;=3,K382&gt;=3),"Promising",AND(I382&lt;=2,J382&gt;=3,K382&gt;=3),"Need Attention",AND(I382&gt;=3,J382&lt;=2,K382&gt;=2),"About to Sleep",AND(I382&lt;=2,J382&gt;=2,K382&gt;=2),"At Risk",AND(I382&lt;=1,K382&gt;=4),"Cant Lose Them",AND(I382&lt;=2,J382&lt;=2),"Hibernating",TRUE,"Lost")</f>
        <v>Loyal Customers</v>
      </c>
    </row>
    <row r="383" spans="2:13" x14ac:dyDescent="0.25">
      <c r="B383" s="2">
        <v>10379</v>
      </c>
      <c r="C383" s="3">
        <v>45291</v>
      </c>
      <c r="D383" s="59">
        <v>14</v>
      </c>
      <c r="E383" s="59">
        <v>160386.97</v>
      </c>
      <c r="F383" s="6">
        <f t="shared" si="20"/>
        <v>0</v>
      </c>
      <c r="G383">
        <f t="shared" si="21"/>
        <v>14</v>
      </c>
      <c r="H383">
        <f t="shared" si="22"/>
        <v>160386.97</v>
      </c>
      <c r="I383" cm="1">
        <f t="array" ref="I383">_xlfn.IFS($F383&lt;=30,5,$F383&lt;=60,4,$F383&lt;=120,3,$F383&lt;=180,2,TRUE,1)</f>
        <v>5</v>
      </c>
      <c r="J383" cm="1">
        <f t="array" ref="J383">_xlfn.IFS($G383&gt;=20,5,$G383&gt;=15,4,$G383&gt;=10,3,$G383&gt;=5,2,TRUE,1)</f>
        <v>3</v>
      </c>
      <c r="K383" cm="1">
        <f t="array" ref="K383">_xlfn.IFS($H383&gt;=200000,5,$H383&gt;=100000,4,$H383&gt;=50000,3,$H383&gt;=20000,2,TRUE,1)</f>
        <v>4</v>
      </c>
      <c r="L383" t="str">
        <f t="shared" si="23"/>
        <v>534</v>
      </c>
      <c r="M383" t="str" cm="1">
        <f t="array" ref="M383">_xlfn.IFS(AND(I383&gt;=4,K383&gt;=4,J383&gt;=4),"Champions",AND(I383&gt;=3,K383&gt;=4,J383&gt;=3),"Loyal Customers",AND(I383&gt;=4,J383&gt;=3,K383&gt;=3),"Potential Loyalists",AND(I383&gt;=5,J383&lt;=2),"New Customers",AND(I383&gt;=3,J383&gt;=3,K383&gt;=3),"Promising",AND(I383&lt;=2,J383&gt;=3,K383&gt;=3),"Need Attention",AND(I383&gt;=3,J383&lt;=2,K383&gt;=2),"About to Sleep",AND(I383&lt;=2,J383&gt;=2,K383&gt;=2),"At Risk",AND(I383&lt;=1,K383&gt;=4),"Cant Lose Them",AND(I383&lt;=2,J383&lt;=2),"Hibernating",TRUE,"Lost")</f>
        <v>Loyal Customers</v>
      </c>
    </row>
    <row r="384" spans="2:13" x14ac:dyDescent="0.25">
      <c r="B384" s="2">
        <v>10380</v>
      </c>
      <c r="C384" s="3">
        <v>45285</v>
      </c>
      <c r="D384" s="59">
        <v>15</v>
      </c>
      <c r="E384" s="59">
        <v>174934.45</v>
      </c>
      <c r="F384" s="6">
        <f t="shared" si="20"/>
        <v>6</v>
      </c>
      <c r="G384">
        <f t="shared" si="21"/>
        <v>15</v>
      </c>
      <c r="H384">
        <f t="shared" si="22"/>
        <v>174934.45</v>
      </c>
      <c r="I384" cm="1">
        <f t="array" ref="I384">_xlfn.IFS($F384&lt;=30,5,$F384&lt;=60,4,$F384&lt;=120,3,$F384&lt;=180,2,TRUE,1)</f>
        <v>5</v>
      </c>
      <c r="J384" cm="1">
        <f t="array" ref="J384">_xlfn.IFS($G384&gt;=20,5,$G384&gt;=15,4,$G384&gt;=10,3,$G384&gt;=5,2,TRUE,1)</f>
        <v>4</v>
      </c>
      <c r="K384" cm="1">
        <f t="array" ref="K384">_xlfn.IFS($H384&gt;=200000,5,$H384&gt;=100000,4,$H384&gt;=50000,3,$H384&gt;=20000,2,TRUE,1)</f>
        <v>4</v>
      </c>
      <c r="L384" t="str">
        <f t="shared" si="23"/>
        <v>544</v>
      </c>
      <c r="M384" t="str" cm="1">
        <f t="array" ref="M384">_xlfn.IFS(AND(I384&gt;=4,K384&gt;=4,J384&gt;=4),"Champions",AND(I384&gt;=3,K384&gt;=4,J384&gt;=3),"Loyal Customers",AND(I384&gt;=4,J384&gt;=3,K384&gt;=3),"Potential Loyalists",AND(I384&gt;=5,J384&lt;=2),"New Customers",AND(I384&gt;=3,J384&gt;=3,K384&gt;=3),"Promising",AND(I384&lt;=2,J384&gt;=3,K384&gt;=3),"Need Attention",AND(I384&gt;=3,J384&lt;=2,K384&gt;=2),"About to Sleep",AND(I384&lt;=2,J384&gt;=2,K384&gt;=2),"At Risk",AND(I384&lt;=1,K384&gt;=4),"Cant Lose Them",AND(I384&lt;=2,J384&lt;=2),"Hibernating",TRUE,"Lost")</f>
        <v>Champions</v>
      </c>
    </row>
    <row r="385" spans="2:13" x14ac:dyDescent="0.25">
      <c r="B385" s="2">
        <v>10381</v>
      </c>
      <c r="C385" s="3">
        <v>45268</v>
      </c>
      <c r="D385" s="59">
        <v>15</v>
      </c>
      <c r="E385" s="59">
        <v>186165.2</v>
      </c>
      <c r="F385" s="6">
        <f t="shared" si="20"/>
        <v>23</v>
      </c>
      <c r="G385">
        <f t="shared" si="21"/>
        <v>15</v>
      </c>
      <c r="H385">
        <f t="shared" si="22"/>
        <v>186165.2</v>
      </c>
      <c r="I385" cm="1">
        <f t="array" ref="I385">_xlfn.IFS($F385&lt;=30,5,$F385&lt;=60,4,$F385&lt;=120,3,$F385&lt;=180,2,TRUE,1)</f>
        <v>5</v>
      </c>
      <c r="J385" cm="1">
        <f t="array" ref="J385">_xlfn.IFS($G385&gt;=20,5,$G385&gt;=15,4,$G385&gt;=10,3,$G385&gt;=5,2,TRUE,1)</f>
        <v>4</v>
      </c>
      <c r="K385" cm="1">
        <f t="array" ref="K385">_xlfn.IFS($H385&gt;=200000,5,$H385&gt;=100000,4,$H385&gt;=50000,3,$H385&gt;=20000,2,TRUE,1)</f>
        <v>4</v>
      </c>
      <c r="L385" t="str">
        <f t="shared" si="23"/>
        <v>544</v>
      </c>
      <c r="M385" t="str" cm="1">
        <f t="array" ref="M385">_xlfn.IFS(AND(I385&gt;=4,K385&gt;=4,J385&gt;=4),"Champions",AND(I385&gt;=3,K385&gt;=4,J385&gt;=3),"Loyal Customers",AND(I385&gt;=4,J385&gt;=3,K385&gt;=3),"Potential Loyalists",AND(I385&gt;=5,J385&lt;=2),"New Customers",AND(I385&gt;=3,J385&gt;=3,K385&gt;=3),"Promising",AND(I385&lt;=2,J385&gt;=3,K385&gt;=3),"Need Attention",AND(I385&gt;=3,J385&lt;=2,K385&gt;=2),"About to Sleep",AND(I385&lt;=2,J385&gt;=2,K385&gt;=2),"At Risk",AND(I385&lt;=1,K385&gt;=4),"Cant Lose Them",AND(I385&lt;=2,J385&lt;=2),"Hibernating",TRUE,"Lost")</f>
        <v>Champions</v>
      </c>
    </row>
    <row r="386" spans="2:13" x14ac:dyDescent="0.25">
      <c r="B386" s="2">
        <v>10382</v>
      </c>
      <c r="C386" s="3">
        <v>45265</v>
      </c>
      <c r="D386" s="59">
        <v>16</v>
      </c>
      <c r="E386" s="59">
        <v>157736.65</v>
      </c>
      <c r="F386" s="6">
        <f t="shared" si="20"/>
        <v>26</v>
      </c>
      <c r="G386">
        <f t="shared" si="21"/>
        <v>16</v>
      </c>
      <c r="H386">
        <f t="shared" si="22"/>
        <v>157736.65</v>
      </c>
      <c r="I386" cm="1">
        <f t="array" ref="I386">_xlfn.IFS($F386&lt;=30,5,$F386&lt;=60,4,$F386&lt;=120,3,$F386&lt;=180,2,TRUE,1)</f>
        <v>5</v>
      </c>
      <c r="J386" cm="1">
        <f t="array" ref="J386">_xlfn.IFS($G386&gt;=20,5,$G386&gt;=15,4,$G386&gt;=10,3,$G386&gt;=5,2,TRUE,1)</f>
        <v>4</v>
      </c>
      <c r="K386" cm="1">
        <f t="array" ref="K386">_xlfn.IFS($H386&gt;=200000,5,$H386&gt;=100000,4,$H386&gt;=50000,3,$H386&gt;=20000,2,TRUE,1)</f>
        <v>4</v>
      </c>
      <c r="L386" t="str">
        <f t="shared" si="23"/>
        <v>544</v>
      </c>
      <c r="M386" t="str" cm="1">
        <f t="array" ref="M386">_xlfn.IFS(AND(I386&gt;=4,K386&gt;=4,J386&gt;=4),"Champions",AND(I386&gt;=3,K386&gt;=4,J386&gt;=3),"Loyal Customers",AND(I386&gt;=4,J386&gt;=3,K386&gt;=3),"Potential Loyalists",AND(I386&gt;=5,J386&lt;=2),"New Customers",AND(I386&gt;=3,J386&gt;=3,K386&gt;=3),"Promising",AND(I386&lt;=2,J386&gt;=3,K386&gt;=3),"Need Attention",AND(I386&gt;=3,J386&lt;=2,K386&gt;=2),"About to Sleep",AND(I386&lt;=2,J386&gt;=2,K386&gt;=2),"At Risk",AND(I386&lt;=1,K386&gt;=4),"Cant Lose Them",AND(I386&lt;=2,J386&lt;=2),"Hibernating",TRUE,"Lost")</f>
        <v>Champions</v>
      </c>
    </row>
    <row r="387" spans="2:13" x14ac:dyDescent="0.25">
      <c r="B387" s="2">
        <v>10383</v>
      </c>
      <c r="C387" s="3">
        <v>45286</v>
      </c>
      <c r="D387" s="59">
        <v>10</v>
      </c>
      <c r="E387" s="59">
        <v>46354.49</v>
      </c>
      <c r="F387" s="6">
        <f t="shared" si="20"/>
        <v>5</v>
      </c>
      <c r="G387">
        <f t="shared" si="21"/>
        <v>10</v>
      </c>
      <c r="H387">
        <f t="shared" si="22"/>
        <v>46354.49</v>
      </c>
      <c r="I387" cm="1">
        <f t="array" ref="I387">_xlfn.IFS($F387&lt;=30,5,$F387&lt;=60,4,$F387&lt;=120,3,$F387&lt;=180,2,TRUE,1)</f>
        <v>5</v>
      </c>
      <c r="J387" cm="1">
        <f t="array" ref="J387">_xlfn.IFS($G387&gt;=20,5,$G387&gt;=15,4,$G387&gt;=10,3,$G387&gt;=5,2,TRUE,1)</f>
        <v>3</v>
      </c>
      <c r="K387" cm="1">
        <f t="array" ref="K387">_xlfn.IFS($H387&gt;=200000,5,$H387&gt;=100000,4,$H387&gt;=50000,3,$H387&gt;=20000,2,TRUE,1)</f>
        <v>2</v>
      </c>
      <c r="L387" t="str">
        <f t="shared" si="23"/>
        <v>532</v>
      </c>
      <c r="M387" t="str" cm="1">
        <f t="array" ref="M387">_xlfn.IFS(AND(I387&gt;=4,K387&gt;=4,J387&gt;=4),"Champions",AND(I387&gt;=3,K387&gt;=4,J387&gt;=3),"Loyal Customers",AND(I387&gt;=4,J387&gt;=3,K387&gt;=3),"Potential Loyalists",AND(I387&gt;=5,J387&lt;=2),"New Customers",AND(I387&gt;=3,J387&gt;=3,K387&gt;=3),"Promising",AND(I387&lt;=2,J387&gt;=3,K387&gt;=3),"Need Attention",AND(I387&gt;=3,J387&lt;=2,K387&gt;=2),"About to Sleep",AND(I387&lt;=2,J387&gt;=2,K387&gt;=2),"At Risk",AND(I387&lt;=1,K387&gt;=4),"Cant Lose Them",AND(I387&lt;=2,J387&lt;=2),"Hibernating",TRUE,"Lost")</f>
        <v>Lost</v>
      </c>
    </row>
    <row r="388" spans="2:13" x14ac:dyDescent="0.25">
      <c r="B388" s="2">
        <v>10384</v>
      </c>
      <c r="C388" s="3">
        <v>45272</v>
      </c>
      <c r="D388" s="59">
        <v>12</v>
      </c>
      <c r="E388" s="59">
        <v>110128.36</v>
      </c>
      <c r="F388" s="6">
        <f t="shared" ref="F388:F451" si="24">$E$1-$C388</f>
        <v>19</v>
      </c>
      <c r="G388">
        <f t="shared" ref="G388:G451" si="25">$D388</f>
        <v>12</v>
      </c>
      <c r="H388">
        <f t="shared" ref="H388:H451" si="26">$E388</f>
        <v>110128.36</v>
      </c>
      <c r="I388" cm="1">
        <f t="array" ref="I388">_xlfn.IFS($F388&lt;=30,5,$F388&lt;=60,4,$F388&lt;=120,3,$F388&lt;=180,2,TRUE,1)</f>
        <v>5</v>
      </c>
      <c r="J388" cm="1">
        <f t="array" ref="J388">_xlfn.IFS($G388&gt;=20,5,$G388&gt;=15,4,$G388&gt;=10,3,$G388&gt;=5,2,TRUE,1)</f>
        <v>3</v>
      </c>
      <c r="K388" cm="1">
        <f t="array" ref="K388">_xlfn.IFS($H388&gt;=200000,5,$H388&gt;=100000,4,$H388&gt;=50000,3,$H388&gt;=20000,2,TRUE,1)</f>
        <v>4</v>
      </c>
      <c r="L388" t="str">
        <f t="shared" si="23"/>
        <v>534</v>
      </c>
      <c r="M388" t="str" cm="1">
        <f t="array" ref="M388">_xlfn.IFS(AND(I388&gt;=4,K388&gt;=4,J388&gt;=4),"Champions",AND(I388&gt;=3,K388&gt;=4,J388&gt;=3),"Loyal Customers",AND(I388&gt;=4,J388&gt;=3,K388&gt;=3),"Potential Loyalists",AND(I388&gt;=5,J388&lt;=2),"New Customers",AND(I388&gt;=3,J388&gt;=3,K388&gt;=3),"Promising",AND(I388&lt;=2,J388&gt;=3,K388&gt;=3),"Need Attention",AND(I388&gt;=3,J388&lt;=2,K388&gt;=2),"About to Sleep",AND(I388&lt;=2,J388&gt;=2,K388&gt;=2),"At Risk",AND(I388&lt;=1,K388&gt;=4),"Cant Lose Them",AND(I388&lt;=2,J388&lt;=2),"Hibernating",TRUE,"Lost")</f>
        <v>Loyal Customers</v>
      </c>
    </row>
    <row r="389" spans="2:13" x14ac:dyDescent="0.25">
      <c r="B389" s="2">
        <v>10385</v>
      </c>
      <c r="C389" s="3">
        <v>45290</v>
      </c>
      <c r="D389" s="59">
        <v>19</v>
      </c>
      <c r="E389" s="59">
        <v>294037.96999999997</v>
      </c>
      <c r="F389" s="6">
        <f t="shared" si="24"/>
        <v>1</v>
      </c>
      <c r="G389">
        <f t="shared" si="25"/>
        <v>19</v>
      </c>
      <c r="H389">
        <f t="shared" si="26"/>
        <v>294037.96999999997</v>
      </c>
      <c r="I389" cm="1">
        <f t="array" ref="I389">_xlfn.IFS($F389&lt;=30,5,$F389&lt;=60,4,$F389&lt;=120,3,$F389&lt;=180,2,TRUE,1)</f>
        <v>5</v>
      </c>
      <c r="J389" cm="1">
        <f t="array" ref="J389">_xlfn.IFS($G389&gt;=20,5,$G389&gt;=15,4,$G389&gt;=10,3,$G389&gt;=5,2,TRUE,1)</f>
        <v>4</v>
      </c>
      <c r="K389" cm="1">
        <f t="array" ref="K389">_xlfn.IFS($H389&gt;=200000,5,$H389&gt;=100000,4,$H389&gt;=50000,3,$H389&gt;=20000,2,TRUE,1)</f>
        <v>5</v>
      </c>
      <c r="L389" t="str">
        <f t="shared" ref="L389:L452" si="27">I389&amp;J389&amp;K389</f>
        <v>545</v>
      </c>
      <c r="M389" t="str" cm="1">
        <f t="array" ref="M389">_xlfn.IFS(AND(I389&gt;=4,K389&gt;=4,J389&gt;=4),"Champions",AND(I389&gt;=3,K389&gt;=4,J389&gt;=3),"Loyal Customers",AND(I389&gt;=4,J389&gt;=3,K389&gt;=3),"Potential Loyalists",AND(I389&gt;=5,J389&lt;=2),"New Customers",AND(I389&gt;=3,J389&gt;=3,K389&gt;=3),"Promising",AND(I389&lt;=2,J389&gt;=3,K389&gt;=3),"Need Attention",AND(I389&gt;=3,J389&lt;=2,K389&gt;=2),"About to Sleep",AND(I389&lt;=2,J389&gt;=2,K389&gt;=2),"At Risk",AND(I389&lt;=1,K389&gt;=4),"Cant Lose Them",AND(I389&lt;=2,J389&lt;=2),"Hibernating",TRUE,"Lost")</f>
        <v>Champions</v>
      </c>
    </row>
    <row r="390" spans="2:13" x14ac:dyDescent="0.25">
      <c r="B390" s="2">
        <v>10386</v>
      </c>
      <c r="C390" s="3">
        <v>45277</v>
      </c>
      <c r="D390" s="59">
        <v>19</v>
      </c>
      <c r="E390" s="59">
        <v>257753.39</v>
      </c>
      <c r="F390" s="6">
        <f t="shared" si="24"/>
        <v>14</v>
      </c>
      <c r="G390">
        <f t="shared" si="25"/>
        <v>19</v>
      </c>
      <c r="H390">
        <f t="shared" si="26"/>
        <v>257753.39</v>
      </c>
      <c r="I390" cm="1">
        <f t="array" ref="I390">_xlfn.IFS($F390&lt;=30,5,$F390&lt;=60,4,$F390&lt;=120,3,$F390&lt;=180,2,TRUE,1)</f>
        <v>5</v>
      </c>
      <c r="J390" cm="1">
        <f t="array" ref="J390">_xlfn.IFS($G390&gt;=20,5,$G390&gt;=15,4,$G390&gt;=10,3,$G390&gt;=5,2,TRUE,1)</f>
        <v>4</v>
      </c>
      <c r="K390" cm="1">
        <f t="array" ref="K390">_xlfn.IFS($H390&gt;=200000,5,$H390&gt;=100000,4,$H390&gt;=50000,3,$H390&gt;=20000,2,TRUE,1)</f>
        <v>5</v>
      </c>
      <c r="L390" t="str">
        <f t="shared" si="27"/>
        <v>545</v>
      </c>
      <c r="M390" t="str" cm="1">
        <f t="array" ref="M390">_xlfn.IFS(AND(I390&gt;=4,K390&gt;=4,J390&gt;=4),"Champions",AND(I390&gt;=3,K390&gt;=4,J390&gt;=3),"Loyal Customers",AND(I390&gt;=4,J390&gt;=3,K390&gt;=3),"Potential Loyalists",AND(I390&gt;=5,J390&lt;=2),"New Customers",AND(I390&gt;=3,J390&gt;=3,K390&gt;=3),"Promising",AND(I390&lt;=2,J390&gt;=3,K390&gt;=3),"Need Attention",AND(I390&gt;=3,J390&lt;=2,K390&gt;=2),"About to Sleep",AND(I390&lt;=2,J390&gt;=2,K390&gt;=2),"At Risk",AND(I390&lt;=1,K390&gt;=4),"Cant Lose Them",AND(I390&lt;=2,J390&lt;=2),"Hibernating",TRUE,"Lost")</f>
        <v>Champions</v>
      </c>
    </row>
    <row r="391" spans="2:13" x14ac:dyDescent="0.25">
      <c r="B391" s="2">
        <v>10387</v>
      </c>
      <c r="C391" s="3">
        <v>45288</v>
      </c>
      <c r="D391" s="59">
        <v>15</v>
      </c>
      <c r="E391" s="59">
        <v>200405</v>
      </c>
      <c r="F391" s="6">
        <f t="shared" si="24"/>
        <v>3</v>
      </c>
      <c r="G391">
        <f t="shared" si="25"/>
        <v>15</v>
      </c>
      <c r="H391">
        <f t="shared" si="26"/>
        <v>200405</v>
      </c>
      <c r="I391" cm="1">
        <f t="array" ref="I391">_xlfn.IFS($F391&lt;=30,5,$F391&lt;=60,4,$F391&lt;=120,3,$F391&lt;=180,2,TRUE,1)</f>
        <v>5</v>
      </c>
      <c r="J391" cm="1">
        <f t="array" ref="J391">_xlfn.IFS($G391&gt;=20,5,$G391&gt;=15,4,$G391&gt;=10,3,$G391&gt;=5,2,TRUE,1)</f>
        <v>4</v>
      </c>
      <c r="K391" cm="1">
        <f t="array" ref="K391">_xlfn.IFS($H391&gt;=200000,5,$H391&gt;=100000,4,$H391&gt;=50000,3,$H391&gt;=20000,2,TRUE,1)</f>
        <v>5</v>
      </c>
      <c r="L391" t="str">
        <f t="shared" si="27"/>
        <v>545</v>
      </c>
      <c r="M391" t="str" cm="1">
        <f t="array" ref="M391">_xlfn.IFS(AND(I391&gt;=4,K391&gt;=4,J391&gt;=4),"Champions",AND(I391&gt;=3,K391&gt;=4,J391&gt;=3),"Loyal Customers",AND(I391&gt;=4,J391&gt;=3,K391&gt;=3),"Potential Loyalists",AND(I391&gt;=5,J391&lt;=2),"New Customers",AND(I391&gt;=3,J391&gt;=3,K391&gt;=3),"Promising",AND(I391&lt;=2,J391&gt;=3,K391&gt;=3),"Need Attention",AND(I391&gt;=3,J391&lt;=2,K391&gt;=2),"About to Sleep",AND(I391&lt;=2,J391&gt;=2,K391&gt;=2),"At Risk",AND(I391&lt;=1,K391&gt;=4),"Cant Lose Them",AND(I391&lt;=2,J391&lt;=2),"Hibernating",TRUE,"Lost")</f>
        <v>Champions</v>
      </c>
    </row>
    <row r="392" spans="2:13" x14ac:dyDescent="0.25">
      <c r="B392" s="2">
        <v>10388</v>
      </c>
      <c r="C392" s="3">
        <v>45289</v>
      </c>
      <c r="D392" s="59">
        <v>12</v>
      </c>
      <c r="E392" s="59">
        <v>166693.85999999999</v>
      </c>
      <c r="F392" s="6">
        <f t="shared" si="24"/>
        <v>2</v>
      </c>
      <c r="G392">
        <f t="shared" si="25"/>
        <v>12</v>
      </c>
      <c r="H392">
        <f t="shared" si="26"/>
        <v>166693.85999999999</v>
      </c>
      <c r="I392" cm="1">
        <f t="array" ref="I392">_xlfn.IFS($F392&lt;=30,5,$F392&lt;=60,4,$F392&lt;=120,3,$F392&lt;=180,2,TRUE,1)</f>
        <v>5</v>
      </c>
      <c r="J392" cm="1">
        <f t="array" ref="J392">_xlfn.IFS($G392&gt;=20,5,$G392&gt;=15,4,$G392&gt;=10,3,$G392&gt;=5,2,TRUE,1)</f>
        <v>3</v>
      </c>
      <c r="K392" cm="1">
        <f t="array" ref="K392">_xlfn.IFS($H392&gt;=200000,5,$H392&gt;=100000,4,$H392&gt;=50000,3,$H392&gt;=20000,2,TRUE,1)</f>
        <v>4</v>
      </c>
      <c r="L392" t="str">
        <f t="shared" si="27"/>
        <v>534</v>
      </c>
      <c r="M392" t="str" cm="1">
        <f t="array" ref="M392">_xlfn.IFS(AND(I392&gt;=4,K392&gt;=4,J392&gt;=4),"Champions",AND(I392&gt;=3,K392&gt;=4,J392&gt;=3),"Loyal Customers",AND(I392&gt;=4,J392&gt;=3,K392&gt;=3),"Potential Loyalists",AND(I392&gt;=5,J392&lt;=2),"New Customers",AND(I392&gt;=3,J392&gt;=3,K392&gt;=3),"Promising",AND(I392&lt;=2,J392&gt;=3,K392&gt;=3),"Need Attention",AND(I392&gt;=3,J392&lt;=2,K392&gt;=2),"About to Sleep",AND(I392&lt;=2,J392&gt;=2,K392&gt;=2),"At Risk",AND(I392&lt;=1,K392&gt;=4),"Cant Lose Them",AND(I392&lt;=2,J392&lt;=2),"Hibernating",TRUE,"Lost")</f>
        <v>Loyal Customers</v>
      </c>
    </row>
    <row r="393" spans="2:13" x14ac:dyDescent="0.25">
      <c r="B393" s="2">
        <v>10389</v>
      </c>
      <c r="C393" s="3">
        <v>45271</v>
      </c>
      <c r="D393" s="59">
        <v>14</v>
      </c>
      <c r="E393" s="59">
        <v>145598.20000000001</v>
      </c>
      <c r="F393" s="6">
        <f t="shared" si="24"/>
        <v>20</v>
      </c>
      <c r="G393">
        <f t="shared" si="25"/>
        <v>14</v>
      </c>
      <c r="H393">
        <f t="shared" si="26"/>
        <v>145598.20000000001</v>
      </c>
      <c r="I393" cm="1">
        <f t="array" ref="I393">_xlfn.IFS($F393&lt;=30,5,$F393&lt;=60,4,$F393&lt;=120,3,$F393&lt;=180,2,TRUE,1)</f>
        <v>5</v>
      </c>
      <c r="J393" cm="1">
        <f t="array" ref="J393">_xlfn.IFS($G393&gt;=20,5,$G393&gt;=15,4,$G393&gt;=10,3,$G393&gt;=5,2,TRUE,1)</f>
        <v>3</v>
      </c>
      <c r="K393" cm="1">
        <f t="array" ref="K393">_xlfn.IFS($H393&gt;=200000,5,$H393&gt;=100000,4,$H393&gt;=50000,3,$H393&gt;=20000,2,TRUE,1)</f>
        <v>4</v>
      </c>
      <c r="L393" t="str">
        <f t="shared" si="27"/>
        <v>534</v>
      </c>
      <c r="M393" t="str" cm="1">
        <f t="array" ref="M393">_xlfn.IFS(AND(I393&gt;=4,K393&gt;=4,J393&gt;=4),"Champions",AND(I393&gt;=3,K393&gt;=4,J393&gt;=3),"Loyal Customers",AND(I393&gt;=4,J393&gt;=3,K393&gt;=3),"Potential Loyalists",AND(I393&gt;=5,J393&lt;=2),"New Customers",AND(I393&gt;=3,J393&gt;=3,K393&gt;=3),"Promising",AND(I393&lt;=2,J393&gt;=3,K393&gt;=3),"Need Attention",AND(I393&gt;=3,J393&lt;=2,K393&gt;=2),"About to Sleep",AND(I393&lt;=2,J393&gt;=2,K393&gt;=2),"At Risk",AND(I393&lt;=1,K393&gt;=4),"Cant Lose Them",AND(I393&lt;=2,J393&lt;=2),"Hibernating",TRUE,"Lost")</f>
        <v>Loyal Customers</v>
      </c>
    </row>
    <row r="394" spans="2:13" x14ac:dyDescent="0.25">
      <c r="B394" s="2">
        <v>10390</v>
      </c>
      <c r="C394" s="3">
        <v>45265</v>
      </c>
      <c r="D394" s="59">
        <v>12</v>
      </c>
      <c r="E394" s="59">
        <v>186056.11</v>
      </c>
      <c r="F394" s="6">
        <f t="shared" si="24"/>
        <v>26</v>
      </c>
      <c r="G394">
        <f t="shared" si="25"/>
        <v>12</v>
      </c>
      <c r="H394">
        <f t="shared" si="26"/>
        <v>186056.11</v>
      </c>
      <c r="I394" cm="1">
        <f t="array" ref="I394">_xlfn.IFS($F394&lt;=30,5,$F394&lt;=60,4,$F394&lt;=120,3,$F394&lt;=180,2,TRUE,1)</f>
        <v>5</v>
      </c>
      <c r="J394" cm="1">
        <f t="array" ref="J394">_xlfn.IFS($G394&gt;=20,5,$G394&gt;=15,4,$G394&gt;=10,3,$G394&gt;=5,2,TRUE,1)</f>
        <v>3</v>
      </c>
      <c r="K394" cm="1">
        <f t="array" ref="K394">_xlfn.IFS($H394&gt;=200000,5,$H394&gt;=100000,4,$H394&gt;=50000,3,$H394&gt;=20000,2,TRUE,1)</f>
        <v>4</v>
      </c>
      <c r="L394" t="str">
        <f t="shared" si="27"/>
        <v>534</v>
      </c>
      <c r="M394" t="str" cm="1">
        <f t="array" ref="M394">_xlfn.IFS(AND(I394&gt;=4,K394&gt;=4,J394&gt;=4),"Champions",AND(I394&gt;=3,K394&gt;=4,J394&gt;=3),"Loyal Customers",AND(I394&gt;=4,J394&gt;=3,K394&gt;=3),"Potential Loyalists",AND(I394&gt;=5,J394&lt;=2),"New Customers",AND(I394&gt;=3,J394&gt;=3,K394&gt;=3),"Promising",AND(I394&lt;=2,J394&gt;=3,K394&gt;=3),"Need Attention",AND(I394&gt;=3,J394&lt;=2,K394&gt;=2),"About to Sleep",AND(I394&lt;=2,J394&gt;=2,K394&gt;=2),"At Risk",AND(I394&lt;=1,K394&gt;=4),"Cant Lose Them",AND(I394&lt;=2,J394&lt;=2),"Hibernating",TRUE,"Lost")</f>
        <v>Loyal Customers</v>
      </c>
    </row>
    <row r="395" spans="2:13" x14ac:dyDescent="0.25">
      <c r="B395" s="2">
        <v>10391</v>
      </c>
      <c r="C395" s="3">
        <v>45280</v>
      </c>
      <c r="D395" s="59">
        <v>13</v>
      </c>
      <c r="E395" s="59">
        <v>104923.65</v>
      </c>
      <c r="F395" s="6">
        <f t="shared" si="24"/>
        <v>11</v>
      </c>
      <c r="G395">
        <f t="shared" si="25"/>
        <v>13</v>
      </c>
      <c r="H395">
        <f t="shared" si="26"/>
        <v>104923.65</v>
      </c>
      <c r="I395" cm="1">
        <f t="array" ref="I395">_xlfn.IFS($F395&lt;=30,5,$F395&lt;=60,4,$F395&lt;=120,3,$F395&lt;=180,2,TRUE,1)</f>
        <v>5</v>
      </c>
      <c r="J395" cm="1">
        <f t="array" ref="J395">_xlfn.IFS($G395&gt;=20,5,$G395&gt;=15,4,$G395&gt;=10,3,$G395&gt;=5,2,TRUE,1)</f>
        <v>3</v>
      </c>
      <c r="K395" cm="1">
        <f t="array" ref="K395">_xlfn.IFS($H395&gt;=200000,5,$H395&gt;=100000,4,$H395&gt;=50000,3,$H395&gt;=20000,2,TRUE,1)</f>
        <v>4</v>
      </c>
      <c r="L395" t="str">
        <f t="shared" si="27"/>
        <v>534</v>
      </c>
      <c r="M395" t="str" cm="1">
        <f t="array" ref="M395">_xlfn.IFS(AND(I395&gt;=4,K395&gt;=4,J395&gt;=4),"Champions",AND(I395&gt;=3,K395&gt;=4,J395&gt;=3),"Loyal Customers",AND(I395&gt;=4,J395&gt;=3,K395&gt;=3),"Potential Loyalists",AND(I395&gt;=5,J395&lt;=2),"New Customers",AND(I395&gt;=3,J395&gt;=3,K395&gt;=3),"Promising",AND(I395&lt;=2,J395&gt;=3,K395&gt;=3),"Need Attention",AND(I395&gt;=3,J395&lt;=2,K395&gt;=2),"About to Sleep",AND(I395&lt;=2,J395&gt;=2,K395&gt;=2),"At Risk",AND(I395&lt;=1,K395&gt;=4),"Cant Lose Them",AND(I395&lt;=2,J395&lt;=2),"Hibernating",TRUE,"Lost")</f>
        <v>Loyal Customers</v>
      </c>
    </row>
    <row r="396" spans="2:13" x14ac:dyDescent="0.25">
      <c r="B396" s="2">
        <v>10392</v>
      </c>
      <c r="C396" s="3">
        <v>45245</v>
      </c>
      <c r="D396" s="59">
        <v>14</v>
      </c>
      <c r="E396" s="59">
        <v>139131.51999999999</v>
      </c>
      <c r="F396" s="6">
        <f t="shared" si="24"/>
        <v>46</v>
      </c>
      <c r="G396">
        <f t="shared" si="25"/>
        <v>14</v>
      </c>
      <c r="H396">
        <f t="shared" si="26"/>
        <v>139131.51999999999</v>
      </c>
      <c r="I396" cm="1">
        <f t="array" ref="I396">_xlfn.IFS($F396&lt;=30,5,$F396&lt;=60,4,$F396&lt;=120,3,$F396&lt;=180,2,TRUE,1)</f>
        <v>4</v>
      </c>
      <c r="J396" cm="1">
        <f t="array" ref="J396">_xlfn.IFS($G396&gt;=20,5,$G396&gt;=15,4,$G396&gt;=10,3,$G396&gt;=5,2,TRUE,1)</f>
        <v>3</v>
      </c>
      <c r="K396" cm="1">
        <f t="array" ref="K396">_xlfn.IFS($H396&gt;=200000,5,$H396&gt;=100000,4,$H396&gt;=50000,3,$H396&gt;=20000,2,TRUE,1)</f>
        <v>4</v>
      </c>
      <c r="L396" t="str">
        <f t="shared" si="27"/>
        <v>434</v>
      </c>
      <c r="M396" t="str" cm="1">
        <f t="array" ref="M396">_xlfn.IFS(AND(I396&gt;=4,K396&gt;=4,J396&gt;=4),"Champions",AND(I396&gt;=3,K396&gt;=4,J396&gt;=3),"Loyal Customers",AND(I396&gt;=4,J396&gt;=3,K396&gt;=3),"Potential Loyalists",AND(I396&gt;=5,J396&lt;=2),"New Customers",AND(I396&gt;=3,J396&gt;=3,K396&gt;=3),"Promising",AND(I396&lt;=2,J396&gt;=3,K396&gt;=3),"Need Attention",AND(I396&gt;=3,J396&lt;=2,K396&gt;=2),"About to Sleep",AND(I396&lt;=2,J396&gt;=2,K396&gt;=2),"At Risk",AND(I396&lt;=1,K396&gt;=4),"Cant Lose Them",AND(I396&lt;=2,J396&lt;=2),"Hibernating",TRUE,"Lost")</f>
        <v>Loyal Customers</v>
      </c>
    </row>
    <row r="397" spans="2:13" x14ac:dyDescent="0.25">
      <c r="B397" s="2">
        <v>10393</v>
      </c>
      <c r="C397" s="3">
        <v>45268</v>
      </c>
      <c r="D397" s="59">
        <v>13</v>
      </c>
      <c r="E397" s="59">
        <v>122182.59</v>
      </c>
      <c r="F397" s="6">
        <f t="shared" si="24"/>
        <v>23</v>
      </c>
      <c r="G397">
        <f t="shared" si="25"/>
        <v>13</v>
      </c>
      <c r="H397">
        <f t="shared" si="26"/>
        <v>122182.59</v>
      </c>
      <c r="I397" cm="1">
        <f t="array" ref="I397">_xlfn.IFS($F397&lt;=30,5,$F397&lt;=60,4,$F397&lt;=120,3,$F397&lt;=180,2,TRUE,1)</f>
        <v>5</v>
      </c>
      <c r="J397" cm="1">
        <f t="array" ref="J397">_xlfn.IFS($G397&gt;=20,5,$G397&gt;=15,4,$G397&gt;=10,3,$G397&gt;=5,2,TRUE,1)</f>
        <v>3</v>
      </c>
      <c r="K397" cm="1">
        <f t="array" ref="K397">_xlfn.IFS($H397&gt;=200000,5,$H397&gt;=100000,4,$H397&gt;=50000,3,$H397&gt;=20000,2,TRUE,1)</f>
        <v>4</v>
      </c>
      <c r="L397" t="str">
        <f t="shared" si="27"/>
        <v>534</v>
      </c>
      <c r="M397" t="str" cm="1">
        <f t="array" ref="M397">_xlfn.IFS(AND(I397&gt;=4,K397&gt;=4,J397&gt;=4),"Champions",AND(I397&gt;=3,K397&gt;=4,J397&gt;=3),"Loyal Customers",AND(I397&gt;=4,J397&gt;=3,K397&gt;=3),"Potential Loyalists",AND(I397&gt;=5,J397&lt;=2),"New Customers",AND(I397&gt;=3,J397&gt;=3,K397&gt;=3),"Promising",AND(I397&lt;=2,J397&gt;=3,K397&gt;=3),"Need Attention",AND(I397&gt;=3,J397&lt;=2,K397&gt;=2),"About to Sleep",AND(I397&lt;=2,J397&gt;=2,K397&gt;=2),"At Risk",AND(I397&lt;=1,K397&gt;=4),"Cant Lose Them",AND(I397&lt;=2,J397&lt;=2),"Hibernating",TRUE,"Lost")</f>
        <v>Loyal Customers</v>
      </c>
    </row>
    <row r="398" spans="2:13" x14ac:dyDescent="0.25">
      <c r="B398" s="2">
        <v>10394</v>
      </c>
      <c r="C398" s="3">
        <v>45281</v>
      </c>
      <c r="D398" s="59">
        <v>12</v>
      </c>
      <c r="E398" s="59">
        <v>119564.59</v>
      </c>
      <c r="F398" s="6">
        <f t="shared" si="24"/>
        <v>10</v>
      </c>
      <c r="G398">
        <f t="shared" si="25"/>
        <v>12</v>
      </c>
      <c r="H398">
        <f t="shared" si="26"/>
        <v>119564.59</v>
      </c>
      <c r="I398" cm="1">
        <f t="array" ref="I398">_xlfn.IFS($F398&lt;=30,5,$F398&lt;=60,4,$F398&lt;=120,3,$F398&lt;=180,2,TRUE,1)</f>
        <v>5</v>
      </c>
      <c r="J398" cm="1">
        <f t="array" ref="J398">_xlfn.IFS($G398&gt;=20,5,$G398&gt;=15,4,$G398&gt;=10,3,$G398&gt;=5,2,TRUE,1)</f>
        <v>3</v>
      </c>
      <c r="K398" cm="1">
        <f t="array" ref="K398">_xlfn.IFS($H398&gt;=200000,5,$H398&gt;=100000,4,$H398&gt;=50000,3,$H398&gt;=20000,2,TRUE,1)</f>
        <v>4</v>
      </c>
      <c r="L398" t="str">
        <f t="shared" si="27"/>
        <v>534</v>
      </c>
      <c r="M398" t="str" cm="1">
        <f t="array" ref="M398">_xlfn.IFS(AND(I398&gt;=4,K398&gt;=4,J398&gt;=4),"Champions",AND(I398&gt;=3,K398&gt;=4,J398&gt;=3),"Loyal Customers",AND(I398&gt;=4,J398&gt;=3,K398&gt;=3),"Potential Loyalists",AND(I398&gt;=5,J398&lt;=2),"New Customers",AND(I398&gt;=3,J398&gt;=3,K398&gt;=3),"Promising",AND(I398&lt;=2,J398&gt;=3,K398&gt;=3),"Need Attention",AND(I398&gt;=3,J398&lt;=2,K398&gt;=2),"About to Sleep",AND(I398&lt;=2,J398&gt;=2,K398&gt;=2),"At Risk",AND(I398&lt;=1,K398&gt;=4),"Cant Lose Them",AND(I398&lt;=2,J398&lt;=2),"Hibernating",TRUE,"Lost")</f>
        <v>Loyal Customers</v>
      </c>
    </row>
    <row r="399" spans="2:13" x14ac:dyDescent="0.25">
      <c r="B399" s="2">
        <v>10395</v>
      </c>
      <c r="C399" s="3">
        <v>45260</v>
      </c>
      <c r="D399" s="59">
        <v>12</v>
      </c>
      <c r="E399" s="59">
        <v>141299.63</v>
      </c>
      <c r="F399" s="6">
        <f t="shared" si="24"/>
        <v>31</v>
      </c>
      <c r="G399">
        <f t="shared" si="25"/>
        <v>12</v>
      </c>
      <c r="H399">
        <f t="shared" si="26"/>
        <v>141299.63</v>
      </c>
      <c r="I399" cm="1">
        <f t="array" ref="I399">_xlfn.IFS($F399&lt;=30,5,$F399&lt;=60,4,$F399&lt;=120,3,$F399&lt;=180,2,TRUE,1)</f>
        <v>4</v>
      </c>
      <c r="J399" cm="1">
        <f t="array" ref="J399">_xlfn.IFS($G399&gt;=20,5,$G399&gt;=15,4,$G399&gt;=10,3,$G399&gt;=5,2,TRUE,1)</f>
        <v>3</v>
      </c>
      <c r="K399" cm="1">
        <f t="array" ref="K399">_xlfn.IFS($H399&gt;=200000,5,$H399&gt;=100000,4,$H399&gt;=50000,3,$H399&gt;=20000,2,TRUE,1)</f>
        <v>4</v>
      </c>
      <c r="L399" t="str">
        <f t="shared" si="27"/>
        <v>434</v>
      </c>
      <c r="M399" t="str" cm="1">
        <f t="array" ref="M399">_xlfn.IFS(AND(I399&gt;=4,K399&gt;=4,J399&gt;=4),"Champions",AND(I399&gt;=3,K399&gt;=4,J399&gt;=3),"Loyal Customers",AND(I399&gt;=4,J399&gt;=3,K399&gt;=3),"Potential Loyalists",AND(I399&gt;=5,J399&lt;=2),"New Customers",AND(I399&gt;=3,J399&gt;=3,K399&gt;=3),"Promising",AND(I399&lt;=2,J399&gt;=3,K399&gt;=3),"Need Attention",AND(I399&gt;=3,J399&lt;=2,K399&gt;=2),"About to Sleep",AND(I399&lt;=2,J399&gt;=2,K399&gt;=2),"At Risk",AND(I399&lt;=1,K399&gt;=4),"Cant Lose Them",AND(I399&lt;=2,J399&lt;=2),"Hibernating",TRUE,"Lost")</f>
        <v>Loyal Customers</v>
      </c>
    </row>
    <row r="400" spans="2:13" x14ac:dyDescent="0.25">
      <c r="B400" s="2">
        <v>10396</v>
      </c>
      <c r="C400" s="3">
        <v>45252</v>
      </c>
      <c r="D400" s="59">
        <v>11</v>
      </c>
      <c r="E400" s="59">
        <v>134211.37</v>
      </c>
      <c r="F400" s="6">
        <f t="shared" si="24"/>
        <v>39</v>
      </c>
      <c r="G400">
        <f t="shared" si="25"/>
        <v>11</v>
      </c>
      <c r="H400">
        <f t="shared" si="26"/>
        <v>134211.37</v>
      </c>
      <c r="I400" cm="1">
        <f t="array" ref="I400">_xlfn.IFS($F400&lt;=30,5,$F400&lt;=60,4,$F400&lt;=120,3,$F400&lt;=180,2,TRUE,1)</f>
        <v>4</v>
      </c>
      <c r="J400" cm="1">
        <f t="array" ref="J400">_xlfn.IFS($G400&gt;=20,5,$G400&gt;=15,4,$G400&gt;=10,3,$G400&gt;=5,2,TRUE,1)</f>
        <v>3</v>
      </c>
      <c r="K400" cm="1">
        <f t="array" ref="K400">_xlfn.IFS($H400&gt;=200000,5,$H400&gt;=100000,4,$H400&gt;=50000,3,$H400&gt;=20000,2,TRUE,1)</f>
        <v>4</v>
      </c>
      <c r="L400" t="str">
        <f t="shared" si="27"/>
        <v>434</v>
      </c>
      <c r="M400" t="str" cm="1">
        <f t="array" ref="M400">_xlfn.IFS(AND(I400&gt;=4,K400&gt;=4,J400&gt;=4),"Champions",AND(I400&gt;=3,K400&gt;=4,J400&gt;=3),"Loyal Customers",AND(I400&gt;=4,J400&gt;=3,K400&gt;=3),"Potential Loyalists",AND(I400&gt;=5,J400&lt;=2),"New Customers",AND(I400&gt;=3,J400&gt;=3,K400&gt;=3),"Promising",AND(I400&lt;=2,J400&gt;=3,K400&gt;=3),"Need Attention",AND(I400&gt;=3,J400&lt;=2,K400&gt;=2),"About to Sleep",AND(I400&lt;=2,J400&gt;=2,K400&gt;=2),"At Risk",AND(I400&lt;=1,K400&gt;=4),"Cant Lose Them",AND(I400&lt;=2,J400&lt;=2),"Hibernating",TRUE,"Lost")</f>
        <v>Loyal Customers</v>
      </c>
    </row>
    <row r="401" spans="2:13" x14ac:dyDescent="0.25">
      <c r="B401" s="2">
        <v>10397</v>
      </c>
      <c r="C401" s="3">
        <v>45216</v>
      </c>
      <c r="D401" s="59">
        <v>7</v>
      </c>
      <c r="E401" s="59">
        <v>53380.55</v>
      </c>
      <c r="F401" s="6">
        <f t="shared" si="24"/>
        <v>75</v>
      </c>
      <c r="G401">
        <f t="shared" si="25"/>
        <v>7</v>
      </c>
      <c r="H401">
        <f t="shared" si="26"/>
        <v>53380.55</v>
      </c>
      <c r="I401" cm="1">
        <f t="array" ref="I401">_xlfn.IFS($F401&lt;=30,5,$F401&lt;=60,4,$F401&lt;=120,3,$F401&lt;=180,2,TRUE,1)</f>
        <v>3</v>
      </c>
      <c r="J401" cm="1">
        <f t="array" ref="J401">_xlfn.IFS($G401&gt;=20,5,$G401&gt;=15,4,$G401&gt;=10,3,$G401&gt;=5,2,TRUE,1)</f>
        <v>2</v>
      </c>
      <c r="K401" cm="1">
        <f t="array" ref="K401">_xlfn.IFS($H401&gt;=200000,5,$H401&gt;=100000,4,$H401&gt;=50000,3,$H401&gt;=20000,2,TRUE,1)</f>
        <v>3</v>
      </c>
      <c r="L401" t="str">
        <f t="shared" si="27"/>
        <v>323</v>
      </c>
      <c r="M401" t="str" cm="1">
        <f t="array" ref="M401">_xlfn.IFS(AND(I401&gt;=4,K401&gt;=4,J401&gt;=4),"Champions",AND(I401&gt;=3,K401&gt;=4,J401&gt;=3),"Loyal Customers",AND(I401&gt;=4,J401&gt;=3,K401&gt;=3),"Potential Loyalists",AND(I401&gt;=5,J401&lt;=2),"New Customers",AND(I401&gt;=3,J401&gt;=3,K401&gt;=3),"Promising",AND(I401&lt;=2,J401&gt;=3,K401&gt;=3),"Need Attention",AND(I401&gt;=3,J401&lt;=2,K401&gt;=2),"About to Sleep",AND(I401&lt;=2,J401&gt;=2,K401&gt;=2),"At Risk",AND(I401&lt;=1,K401&gt;=4),"Cant Lose Them",AND(I401&lt;=2,J401&lt;=2),"Hibernating",TRUE,"Lost")</f>
        <v>About to Sleep</v>
      </c>
    </row>
    <row r="402" spans="2:13" x14ac:dyDescent="0.25">
      <c r="B402" s="2">
        <v>10398</v>
      </c>
      <c r="C402" s="3">
        <v>45256</v>
      </c>
      <c r="D402" s="59">
        <v>13</v>
      </c>
      <c r="E402" s="59">
        <v>201609.05</v>
      </c>
      <c r="F402" s="6">
        <f t="shared" si="24"/>
        <v>35</v>
      </c>
      <c r="G402">
        <f t="shared" si="25"/>
        <v>13</v>
      </c>
      <c r="H402">
        <f t="shared" si="26"/>
        <v>201609.05</v>
      </c>
      <c r="I402" cm="1">
        <f t="array" ref="I402">_xlfn.IFS($F402&lt;=30,5,$F402&lt;=60,4,$F402&lt;=120,3,$F402&lt;=180,2,TRUE,1)</f>
        <v>4</v>
      </c>
      <c r="J402" cm="1">
        <f t="array" ref="J402">_xlfn.IFS($G402&gt;=20,5,$G402&gt;=15,4,$G402&gt;=10,3,$G402&gt;=5,2,TRUE,1)</f>
        <v>3</v>
      </c>
      <c r="K402" cm="1">
        <f t="array" ref="K402">_xlfn.IFS($H402&gt;=200000,5,$H402&gt;=100000,4,$H402&gt;=50000,3,$H402&gt;=20000,2,TRUE,1)</f>
        <v>5</v>
      </c>
      <c r="L402" t="str">
        <f t="shared" si="27"/>
        <v>435</v>
      </c>
      <c r="M402" t="str" cm="1">
        <f t="array" ref="M402">_xlfn.IFS(AND(I402&gt;=4,K402&gt;=4,J402&gt;=4),"Champions",AND(I402&gt;=3,K402&gt;=4,J402&gt;=3),"Loyal Customers",AND(I402&gt;=4,J402&gt;=3,K402&gt;=3),"Potential Loyalists",AND(I402&gt;=5,J402&lt;=2),"New Customers",AND(I402&gt;=3,J402&gt;=3,K402&gt;=3),"Promising",AND(I402&lt;=2,J402&gt;=3,K402&gt;=3),"Need Attention",AND(I402&gt;=3,J402&lt;=2,K402&gt;=2),"About to Sleep",AND(I402&lt;=2,J402&gt;=2,K402&gt;=2),"At Risk",AND(I402&lt;=1,K402&gt;=4),"Cant Lose Them",AND(I402&lt;=2,J402&lt;=2),"Hibernating",TRUE,"Lost")</f>
        <v>Loyal Customers</v>
      </c>
    </row>
    <row r="403" spans="2:13" x14ac:dyDescent="0.25">
      <c r="B403" s="2">
        <v>10399</v>
      </c>
      <c r="C403" s="3">
        <v>45231</v>
      </c>
      <c r="D403" s="59">
        <v>13</v>
      </c>
      <c r="E403" s="59">
        <v>178143.14</v>
      </c>
      <c r="F403" s="6">
        <f t="shared" si="24"/>
        <v>60</v>
      </c>
      <c r="G403">
        <f t="shared" si="25"/>
        <v>13</v>
      </c>
      <c r="H403">
        <f t="shared" si="26"/>
        <v>178143.14</v>
      </c>
      <c r="I403" cm="1">
        <f t="array" ref="I403">_xlfn.IFS($F403&lt;=30,5,$F403&lt;=60,4,$F403&lt;=120,3,$F403&lt;=180,2,TRUE,1)</f>
        <v>4</v>
      </c>
      <c r="J403" cm="1">
        <f t="array" ref="J403">_xlfn.IFS($G403&gt;=20,5,$G403&gt;=15,4,$G403&gt;=10,3,$G403&gt;=5,2,TRUE,1)</f>
        <v>3</v>
      </c>
      <c r="K403" cm="1">
        <f t="array" ref="K403">_xlfn.IFS($H403&gt;=200000,5,$H403&gt;=100000,4,$H403&gt;=50000,3,$H403&gt;=20000,2,TRUE,1)</f>
        <v>4</v>
      </c>
      <c r="L403" t="str">
        <f t="shared" si="27"/>
        <v>434</v>
      </c>
      <c r="M403" t="str" cm="1">
        <f t="array" ref="M403">_xlfn.IFS(AND(I403&gt;=4,K403&gt;=4,J403&gt;=4),"Champions",AND(I403&gt;=3,K403&gt;=4,J403&gt;=3),"Loyal Customers",AND(I403&gt;=4,J403&gt;=3,K403&gt;=3),"Potential Loyalists",AND(I403&gt;=5,J403&lt;=2),"New Customers",AND(I403&gt;=3,J403&gt;=3,K403&gt;=3),"Promising",AND(I403&lt;=2,J403&gt;=3,K403&gt;=3),"Need Attention",AND(I403&gt;=3,J403&lt;=2,K403&gt;=2),"About to Sleep",AND(I403&lt;=2,J403&gt;=2,K403&gt;=2),"At Risk",AND(I403&lt;=1,K403&gt;=4),"Cant Lose Them",AND(I403&lt;=2,J403&lt;=2),"Hibernating",TRUE,"Lost")</f>
        <v>Loyal Customers</v>
      </c>
    </row>
    <row r="404" spans="2:13" x14ac:dyDescent="0.25">
      <c r="B404" s="2">
        <v>10400</v>
      </c>
      <c r="C404" s="3">
        <v>45289</v>
      </c>
      <c r="D404" s="59">
        <v>19</v>
      </c>
      <c r="E404" s="59">
        <v>238649.33</v>
      </c>
      <c r="F404" s="6">
        <f t="shared" si="24"/>
        <v>2</v>
      </c>
      <c r="G404">
        <f t="shared" si="25"/>
        <v>19</v>
      </c>
      <c r="H404">
        <f t="shared" si="26"/>
        <v>238649.33</v>
      </c>
      <c r="I404" cm="1">
        <f t="array" ref="I404">_xlfn.IFS($F404&lt;=30,5,$F404&lt;=60,4,$F404&lt;=120,3,$F404&lt;=180,2,TRUE,1)</f>
        <v>5</v>
      </c>
      <c r="J404" cm="1">
        <f t="array" ref="J404">_xlfn.IFS($G404&gt;=20,5,$G404&gt;=15,4,$G404&gt;=10,3,$G404&gt;=5,2,TRUE,1)</f>
        <v>4</v>
      </c>
      <c r="K404" cm="1">
        <f t="array" ref="K404">_xlfn.IFS($H404&gt;=200000,5,$H404&gt;=100000,4,$H404&gt;=50000,3,$H404&gt;=20000,2,TRUE,1)</f>
        <v>5</v>
      </c>
      <c r="L404" t="str">
        <f t="shared" si="27"/>
        <v>545</v>
      </c>
      <c r="M404" t="str" cm="1">
        <f t="array" ref="M404">_xlfn.IFS(AND(I404&gt;=4,K404&gt;=4,J404&gt;=4),"Champions",AND(I404&gt;=3,K404&gt;=4,J404&gt;=3),"Loyal Customers",AND(I404&gt;=4,J404&gt;=3,K404&gt;=3),"Potential Loyalists",AND(I404&gt;=5,J404&lt;=2),"New Customers",AND(I404&gt;=3,J404&gt;=3,K404&gt;=3),"Promising",AND(I404&lt;=2,J404&gt;=3,K404&gt;=3),"Need Attention",AND(I404&gt;=3,J404&lt;=2,K404&gt;=2),"About to Sleep",AND(I404&lt;=2,J404&gt;=2,K404&gt;=2),"At Risk",AND(I404&lt;=1,K404&gt;=4),"Cant Lose Them",AND(I404&lt;=2,J404&lt;=2),"Hibernating",TRUE,"Lost")</f>
        <v>Champions</v>
      </c>
    </row>
    <row r="405" spans="2:13" x14ac:dyDescent="0.25">
      <c r="B405" s="2">
        <v>10401</v>
      </c>
      <c r="C405" s="3">
        <v>45280</v>
      </c>
      <c r="D405" s="59">
        <v>10</v>
      </c>
      <c r="E405" s="59">
        <v>94165.4</v>
      </c>
      <c r="F405" s="6">
        <f t="shared" si="24"/>
        <v>11</v>
      </c>
      <c r="G405">
        <f t="shared" si="25"/>
        <v>10</v>
      </c>
      <c r="H405">
        <f t="shared" si="26"/>
        <v>94165.4</v>
      </c>
      <c r="I405" cm="1">
        <f t="array" ref="I405">_xlfn.IFS($F405&lt;=30,5,$F405&lt;=60,4,$F405&lt;=120,3,$F405&lt;=180,2,TRUE,1)</f>
        <v>5</v>
      </c>
      <c r="J405" cm="1">
        <f t="array" ref="J405">_xlfn.IFS($G405&gt;=20,5,$G405&gt;=15,4,$G405&gt;=10,3,$G405&gt;=5,2,TRUE,1)</f>
        <v>3</v>
      </c>
      <c r="K405" cm="1">
        <f t="array" ref="K405">_xlfn.IFS($H405&gt;=200000,5,$H405&gt;=100000,4,$H405&gt;=50000,3,$H405&gt;=20000,2,TRUE,1)</f>
        <v>3</v>
      </c>
      <c r="L405" t="str">
        <f t="shared" si="27"/>
        <v>533</v>
      </c>
      <c r="M405" t="str" cm="1">
        <f t="array" ref="M405">_xlfn.IFS(AND(I405&gt;=4,K405&gt;=4,J405&gt;=4),"Champions",AND(I405&gt;=3,K405&gt;=4,J405&gt;=3),"Loyal Customers",AND(I405&gt;=4,J405&gt;=3,K405&gt;=3),"Potential Loyalists",AND(I405&gt;=5,J405&lt;=2),"New Customers",AND(I405&gt;=3,J405&gt;=3,K405&gt;=3),"Promising",AND(I405&lt;=2,J405&gt;=3,K405&gt;=3),"Need Attention",AND(I405&gt;=3,J405&lt;=2,K405&gt;=2),"About to Sleep",AND(I405&lt;=2,J405&gt;=2,K405&gt;=2),"At Risk",AND(I405&lt;=1,K405&gt;=4),"Cant Lose Them",AND(I405&lt;=2,J405&lt;=2),"Hibernating",TRUE,"Lost")</f>
        <v>Potential Loyalists</v>
      </c>
    </row>
    <row r="406" spans="2:13" x14ac:dyDescent="0.25">
      <c r="B406" s="2">
        <v>10402</v>
      </c>
      <c r="C406" s="3">
        <v>45270</v>
      </c>
      <c r="D406" s="59">
        <v>14</v>
      </c>
      <c r="E406" s="59">
        <v>125945.42</v>
      </c>
      <c r="F406" s="6">
        <f t="shared" si="24"/>
        <v>21</v>
      </c>
      <c r="G406">
        <f t="shared" si="25"/>
        <v>14</v>
      </c>
      <c r="H406">
        <f t="shared" si="26"/>
        <v>125945.42</v>
      </c>
      <c r="I406" cm="1">
        <f t="array" ref="I406">_xlfn.IFS($F406&lt;=30,5,$F406&lt;=60,4,$F406&lt;=120,3,$F406&lt;=180,2,TRUE,1)</f>
        <v>5</v>
      </c>
      <c r="J406" cm="1">
        <f t="array" ref="J406">_xlfn.IFS($G406&gt;=20,5,$G406&gt;=15,4,$G406&gt;=10,3,$G406&gt;=5,2,TRUE,1)</f>
        <v>3</v>
      </c>
      <c r="K406" cm="1">
        <f t="array" ref="K406">_xlfn.IFS($H406&gt;=200000,5,$H406&gt;=100000,4,$H406&gt;=50000,3,$H406&gt;=20000,2,TRUE,1)</f>
        <v>4</v>
      </c>
      <c r="L406" t="str">
        <f t="shared" si="27"/>
        <v>534</v>
      </c>
      <c r="M406" t="str" cm="1">
        <f t="array" ref="M406">_xlfn.IFS(AND(I406&gt;=4,K406&gt;=4,J406&gt;=4),"Champions",AND(I406&gt;=3,K406&gt;=4,J406&gt;=3),"Loyal Customers",AND(I406&gt;=4,J406&gt;=3,K406&gt;=3),"Potential Loyalists",AND(I406&gt;=5,J406&lt;=2),"New Customers",AND(I406&gt;=3,J406&gt;=3,K406&gt;=3),"Promising",AND(I406&lt;=2,J406&gt;=3,K406&gt;=3),"Need Attention",AND(I406&gt;=3,J406&lt;=2,K406&gt;=2),"About to Sleep",AND(I406&lt;=2,J406&gt;=2,K406&gt;=2),"At Risk",AND(I406&lt;=1,K406&gt;=4),"Cant Lose Them",AND(I406&lt;=2,J406&lt;=2),"Hibernating",TRUE,"Lost")</f>
        <v>Loyal Customers</v>
      </c>
    </row>
    <row r="407" spans="2:13" x14ac:dyDescent="0.25">
      <c r="B407" s="2">
        <v>10403</v>
      </c>
      <c r="C407" s="3">
        <v>45289</v>
      </c>
      <c r="D407" s="59">
        <v>16</v>
      </c>
      <c r="E407" s="59">
        <v>134555.13</v>
      </c>
      <c r="F407" s="6">
        <f t="shared" si="24"/>
        <v>2</v>
      </c>
      <c r="G407">
        <f t="shared" si="25"/>
        <v>16</v>
      </c>
      <c r="H407">
        <f t="shared" si="26"/>
        <v>134555.13</v>
      </c>
      <c r="I407" cm="1">
        <f t="array" ref="I407">_xlfn.IFS($F407&lt;=30,5,$F407&lt;=60,4,$F407&lt;=120,3,$F407&lt;=180,2,TRUE,1)</f>
        <v>5</v>
      </c>
      <c r="J407" cm="1">
        <f t="array" ref="J407">_xlfn.IFS($G407&gt;=20,5,$G407&gt;=15,4,$G407&gt;=10,3,$G407&gt;=5,2,TRUE,1)</f>
        <v>4</v>
      </c>
      <c r="K407" cm="1">
        <f t="array" ref="K407">_xlfn.IFS($H407&gt;=200000,5,$H407&gt;=100000,4,$H407&gt;=50000,3,$H407&gt;=20000,2,TRUE,1)</f>
        <v>4</v>
      </c>
      <c r="L407" t="str">
        <f t="shared" si="27"/>
        <v>544</v>
      </c>
      <c r="M407" t="str" cm="1">
        <f t="array" ref="M407">_xlfn.IFS(AND(I407&gt;=4,K407&gt;=4,J407&gt;=4),"Champions",AND(I407&gt;=3,K407&gt;=4,J407&gt;=3),"Loyal Customers",AND(I407&gt;=4,J407&gt;=3,K407&gt;=3),"Potential Loyalists",AND(I407&gt;=5,J407&lt;=2),"New Customers",AND(I407&gt;=3,J407&gt;=3,K407&gt;=3),"Promising",AND(I407&lt;=2,J407&gt;=3,K407&gt;=3),"Need Attention",AND(I407&gt;=3,J407&lt;=2,K407&gt;=2),"About to Sleep",AND(I407&lt;=2,J407&gt;=2,K407&gt;=2),"At Risk",AND(I407&lt;=1,K407&gt;=4),"Cant Lose Them",AND(I407&lt;=2,J407&lt;=2),"Hibernating",TRUE,"Lost")</f>
        <v>Champions</v>
      </c>
    </row>
    <row r="408" spans="2:13" x14ac:dyDescent="0.25">
      <c r="B408" s="2">
        <v>10404</v>
      </c>
      <c r="C408" s="3">
        <v>45272</v>
      </c>
      <c r="D408" s="59">
        <v>13</v>
      </c>
      <c r="E408" s="59">
        <v>187802.76</v>
      </c>
      <c r="F408" s="6">
        <f t="shared" si="24"/>
        <v>19</v>
      </c>
      <c r="G408">
        <f t="shared" si="25"/>
        <v>13</v>
      </c>
      <c r="H408">
        <f t="shared" si="26"/>
        <v>187802.76</v>
      </c>
      <c r="I408" cm="1">
        <f t="array" ref="I408">_xlfn.IFS($F408&lt;=30,5,$F408&lt;=60,4,$F408&lt;=120,3,$F408&lt;=180,2,TRUE,1)</f>
        <v>5</v>
      </c>
      <c r="J408" cm="1">
        <f t="array" ref="J408">_xlfn.IFS($G408&gt;=20,5,$G408&gt;=15,4,$G408&gt;=10,3,$G408&gt;=5,2,TRUE,1)</f>
        <v>3</v>
      </c>
      <c r="K408" cm="1">
        <f t="array" ref="K408">_xlfn.IFS($H408&gt;=200000,5,$H408&gt;=100000,4,$H408&gt;=50000,3,$H408&gt;=20000,2,TRUE,1)</f>
        <v>4</v>
      </c>
      <c r="L408" t="str">
        <f t="shared" si="27"/>
        <v>534</v>
      </c>
      <c r="M408" t="str" cm="1">
        <f t="array" ref="M408">_xlfn.IFS(AND(I408&gt;=4,K408&gt;=4,J408&gt;=4),"Champions",AND(I408&gt;=3,K408&gt;=4,J408&gt;=3),"Loyal Customers",AND(I408&gt;=4,J408&gt;=3,K408&gt;=3),"Potential Loyalists",AND(I408&gt;=5,J408&lt;=2),"New Customers",AND(I408&gt;=3,J408&gt;=3,K408&gt;=3),"Promising",AND(I408&lt;=2,J408&gt;=3,K408&gt;=3),"Need Attention",AND(I408&gt;=3,J408&lt;=2,K408&gt;=2),"About to Sleep",AND(I408&lt;=2,J408&gt;=2,K408&gt;=2),"At Risk",AND(I408&lt;=1,K408&gt;=4),"Cant Lose Them",AND(I408&lt;=2,J408&lt;=2),"Hibernating",TRUE,"Lost")</f>
        <v>Loyal Customers</v>
      </c>
    </row>
    <row r="409" spans="2:13" x14ac:dyDescent="0.25">
      <c r="B409" s="2">
        <v>10405</v>
      </c>
      <c r="C409" s="3">
        <v>45243</v>
      </c>
      <c r="D409" s="59">
        <v>17</v>
      </c>
      <c r="E409" s="59">
        <v>195729.98</v>
      </c>
      <c r="F409" s="6">
        <f t="shared" si="24"/>
        <v>48</v>
      </c>
      <c r="G409">
        <f t="shared" si="25"/>
        <v>17</v>
      </c>
      <c r="H409">
        <f t="shared" si="26"/>
        <v>195729.98</v>
      </c>
      <c r="I409" cm="1">
        <f t="array" ref="I409">_xlfn.IFS($F409&lt;=30,5,$F409&lt;=60,4,$F409&lt;=120,3,$F409&lt;=180,2,TRUE,1)</f>
        <v>4</v>
      </c>
      <c r="J409" cm="1">
        <f t="array" ref="J409">_xlfn.IFS($G409&gt;=20,5,$G409&gt;=15,4,$G409&gt;=10,3,$G409&gt;=5,2,TRUE,1)</f>
        <v>4</v>
      </c>
      <c r="K409" cm="1">
        <f t="array" ref="K409">_xlfn.IFS($H409&gt;=200000,5,$H409&gt;=100000,4,$H409&gt;=50000,3,$H409&gt;=20000,2,TRUE,1)</f>
        <v>4</v>
      </c>
      <c r="L409" t="str">
        <f t="shared" si="27"/>
        <v>444</v>
      </c>
      <c r="M409" t="str" cm="1">
        <f t="array" ref="M409">_xlfn.IFS(AND(I409&gt;=4,K409&gt;=4,J409&gt;=4),"Champions",AND(I409&gt;=3,K409&gt;=4,J409&gt;=3),"Loyal Customers",AND(I409&gt;=4,J409&gt;=3,K409&gt;=3),"Potential Loyalists",AND(I409&gt;=5,J409&lt;=2),"New Customers",AND(I409&gt;=3,J409&gt;=3,K409&gt;=3),"Promising",AND(I409&lt;=2,J409&gt;=3,K409&gt;=3),"Need Attention",AND(I409&gt;=3,J409&lt;=2,K409&gt;=2),"About to Sleep",AND(I409&lt;=2,J409&gt;=2,K409&gt;=2),"At Risk",AND(I409&lt;=1,K409&gt;=4),"Cant Lose Them",AND(I409&lt;=2,J409&lt;=2),"Hibernating",TRUE,"Lost")</f>
        <v>Champions</v>
      </c>
    </row>
    <row r="410" spans="2:13" x14ac:dyDescent="0.25">
      <c r="B410" s="2">
        <v>10406</v>
      </c>
      <c r="C410" s="3">
        <v>45260</v>
      </c>
      <c r="D410" s="59">
        <v>15</v>
      </c>
      <c r="E410" s="59">
        <v>142729.64000000001</v>
      </c>
      <c r="F410" s="6">
        <f t="shared" si="24"/>
        <v>31</v>
      </c>
      <c r="G410">
        <f t="shared" si="25"/>
        <v>15</v>
      </c>
      <c r="H410">
        <f t="shared" si="26"/>
        <v>142729.64000000001</v>
      </c>
      <c r="I410" cm="1">
        <f t="array" ref="I410">_xlfn.IFS($F410&lt;=30,5,$F410&lt;=60,4,$F410&lt;=120,3,$F410&lt;=180,2,TRUE,1)</f>
        <v>4</v>
      </c>
      <c r="J410" cm="1">
        <f t="array" ref="J410">_xlfn.IFS($G410&gt;=20,5,$G410&gt;=15,4,$G410&gt;=10,3,$G410&gt;=5,2,TRUE,1)</f>
        <v>4</v>
      </c>
      <c r="K410" cm="1">
        <f t="array" ref="K410">_xlfn.IFS($H410&gt;=200000,5,$H410&gt;=100000,4,$H410&gt;=50000,3,$H410&gt;=20000,2,TRUE,1)</f>
        <v>4</v>
      </c>
      <c r="L410" t="str">
        <f t="shared" si="27"/>
        <v>444</v>
      </c>
      <c r="M410" t="str" cm="1">
        <f t="array" ref="M410">_xlfn.IFS(AND(I410&gt;=4,K410&gt;=4,J410&gt;=4),"Champions",AND(I410&gt;=3,K410&gt;=4,J410&gt;=3),"Loyal Customers",AND(I410&gt;=4,J410&gt;=3,K410&gt;=3),"Potential Loyalists",AND(I410&gt;=5,J410&lt;=2),"New Customers",AND(I410&gt;=3,J410&gt;=3,K410&gt;=3),"Promising",AND(I410&lt;=2,J410&gt;=3,K410&gt;=3),"Need Attention",AND(I410&gt;=3,J410&lt;=2,K410&gt;=2),"About to Sleep",AND(I410&lt;=2,J410&gt;=2,K410&gt;=2),"At Risk",AND(I410&lt;=1,K410&gt;=4),"Cant Lose Them",AND(I410&lt;=2,J410&lt;=2),"Hibernating",TRUE,"Lost")</f>
        <v>Champions</v>
      </c>
    </row>
    <row r="411" spans="2:13" x14ac:dyDescent="0.25">
      <c r="B411" s="2">
        <v>10407</v>
      </c>
      <c r="C411" s="3">
        <v>45212</v>
      </c>
      <c r="D411" s="59">
        <v>13</v>
      </c>
      <c r="E411" s="59">
        <v>143993.46</v>
      </c>
      <c r="F411" s="6">
        <f t="shared" si="24"/>
        <v>79</v>
      </c>
      <c r="G411">
        <f t="shared" si="25"/>
        <v>13</v>
      </c>
      <c r="H411">
        <f t="shared" si="26"/>
        <v>143993.46</v>
      </c>
      <c r="I411" cm="1">
        <f t="array" ref="I411">_xlfn.IFS($F411&lt;=30,5,$F411&lt;=60,4,$F411&lt;=120,3,$F411&lt;=180,2,TRUE,1)</f>
        <v>3</v>
      </c>
      <c r="J411" cm="1">
        <f t="array" ref="J411">_xlfn.IFS($G411&gt;=20,5,$G411&gt;=15,4,$G411&gt;=10,3,$G411&gt;=5,2,TRUE,1)</f>
        <v>3</v>
      </c>
      <c r="K411" cm="1">
        <f t="array" ref="K411">_xlfn.IFS($H411&gt;=200000,5,$H411&gt;=100000,4,$H411&gt;=50000,3,$H411&gt;=20000,2,TRUE,1)</f>
        <v>4</v>
      </c>
      <c r="L411" t="str">
        <f t="shared" si="27"/>
        <v>334</v>
      </c>
      <c r="M411" t="str" cm="1">
        <f t="array" ref="M411">_xlfn.IFS(AND(I411&gt;=4,K411&gt;=4,J411&gt;=4),"Champions",AND(I411&gt;=3,K411&gt;=4,J411&gt;=3),"Loyal Customers",AND(I411&gt;=4,J411&gt;=3,K411&gt;=3),"Potential Loyalists",AND(I411&gt;=5,J411&lt;=2),"New Customers",AND(I411&gt;=3,J411&gt;=3,K411&gt;=3),"Promising",AND(I411&lt;=2,J411&gt;=3,K411&gt;=3),"Need Attention",AND(I411&gt;=3,J411&lt;=2,K411&gt;=2),"About to Sleep",AND(I411&lt;=2,J411&gt;=2,K411&gt;=2),"At Risk",AND(I411&lt;=1,K411&gt;=4),"Cant Lose Them",AND(I411&lt;=2,J411&lt;=2),"Hibernating",TRUE,"Lost")</f>
        <v>Loyal Customers</v>
      </c>
    </row>
    <row r="412" spans="2:13" x14ac:dyDescent="0.25">
      <c r="B412" s="2">
        <v>10408</v>
      </c>
      <c r="C412" s="3">
        <v>45240</v>
      </c>
      <c r="D412" s="59">
        <v>12</v>
      </c>
      <c r="E412" s="59">
        <v>133362.79</v>
      </c>
      <c r="F412" s="6">
        <f t="shared" si="24"/>
        <v>51</v>
      </c>
      <c r="G412">
        <f t="shared" si="25"/>
        <v>12</v>
      </c>
      <c r="H412">
        <f t="shared" si="26"/>
        <v>133362.79</v>
      </c>
      <c r="I412" cm="1">
        <f t="array" ref="I412">_xlfn.IFS($F412&lt;=30,5,$F412&lt;=60,4,$F412&lt;=120,3,$F412&lt;=180,2,TRUE,1)</f>
        <v>4</v>
      </c>
      <c r="J412" cm="1">
        <f t="array" ref="J412">_xlfn.IFS($G412&gt;=20,5,$G412&gt;=15,4,$G412&gt;=10,3,$G412&gt;=5,2,TRUE,1)</f>
        <v>3</v>
      </c>
      <c r="K412" cm="1">
        <f t="array" ref="K412">_xlfn.IFS($H412&gt;=200000,5,$H412&gt;=100000,4,$H412&gt;=50000,3,$H412&gt;=20000,2,TRUE,1)</f>
        <v>4</v>
      </c>
      <c r="L412" t="str">
        <f t="shared" si="27"/>
        <v>434</v>
      </c>
      <c r="M412" t="str" cm="1">
        <f t="array" ref="M412">_xlfn.IFS(AND(I412&gt;=4,K412&gt;=4,J412&gt;=4),"Champions",AND(I412&gt;=3,K412&gt;=4,J412&gt;=3),"Loyal Customers",AND(I412&gt;=4,J412&gt;=3,K412&gt;=3),"Potential Loyalists",AND(I412&gt;=5,J412&lt;=2),"New Customers",AND(I412&gt;=3,J412&gt;=3,K412&gt;=3),"Promising",AND(I412&lt;=2,J412&gt;=3,K412&gt;=3),"Need Attention",AND(I412&gt;=3,J412&lt;=2,K412&gt;=2),"About to Sleep",AND(I412&lt;=2,J412&gt;=2,K412&gt;=2),"At Risk",AND(I412&lt;=1,K412&gt;=4),"Cant Lose Them",AND(I412&lt;=2,J412&lt;=2),"Hibernating",TRUE,"Lost")</f>
        <v>Loyal Customers</v>
      </c>
    </row>
    <row r="413" spans="2:13" x14ac:dyDescent="0.25">
      <c r="B413" s="2">
        <v>10409</v>
      </c>
      <c r="C413" s="3">
        <v>45230</v>
      </c>
      <c r="D413" s="59">
        <v>14</v>
      </c>
      <c r="E413" s="59">
        <v>140397.21</v>
      </c>
      <c r="F413" s="6">
        <f t="shared" si="24"/>
        <v>61</v>
      </c>
      <c r="G413">
        <f t="shared" si="25"/>
        <v>14</v>
      </c>
      <c r="H413">
        <f t="shared" si="26"/>
        <v>140397.21</v>
      </c>
      <c r="I413" cm="1">
        <f t="array" ref="I413">_xlfn.IFS($F413&lt;=30,5,$F413&lt;=60,4,$F413&lt;=120,3,$F413&lt;=180,2,TRUE,1)</f>
        <v>3</v>
      </c>
      <c r="J413" cm="1">
        <f t="array" ref="J413">_xlfn.IFS($G413&gt;=20,5,$G413&gt;=15,4,$G413&gt;=10,3,$G413&gt;=5,2,TRUE,1)</f>
        <v>3</v>
      </c>
      <c r="K413" cm="1">
        <f t="array" ref="K413">_xlfn.IFS($H413&gt;=200000,5,$H413&gt;=100000,4,$H413&gt;=50000,3,$H413&gt;=20000,2,TRUE,1)</f>
        <v>4</v>
      </c>
      <c r="L413" t="str">
        <f t="shared" si="27"/>
        <v>334</v>
      </c>
      <c r="M413" t="str" cm="1">
        <f t="array" ref="M413">_xlfn.IFS(AND(I413&gt;=4,K413&gt;=4,J413&gt;=4),"Champions",AND(I413&gt;=3,K413&gt;=4,J413&gt;=3),"Loyal Customers",AND(I413&gt;=4,J413&gt;=3,K413&gt;=3),"Potential Loyalists",AND(I413&gt;=5,J413&lt;=2),"New Customers",AND(I413&gt;=3,J413&gt;=3,K413&gt;=3),"Promising",AND(I413&lt;=2,J413&gt;=3,K413&gt;=3),"Need Attention",AND(I413&gt;=3,J413&lt;=2,K413&gt;=2),"About to Sleep",AND(I413&lt;=2,J413&gt;=2,K413&gt;=2),"At Risk",AND(I413&lt;=1,K413&gt;=4),"Cant Lose Them",AND(I413&lt;=2,J413&lt;=2),"Hibernating",TRUE,"Lost")</f>
        <v>Loyal Customers</v>
      </c>
    </row>
    <row r="414" spans="2:13" x14ac:dyDescent="0.25">
      <c r="B414" s="2">
        <v>10410</v>
      </c>
      <c r="C414" s="3">
        <v>45254</v>
      </c>
      <c r="D414" s="59">
        <v>18</v>
      </c>
      <c r="E414" s="59">
        <v>165669.4</v>
      </c>
      <c r="F414" s="6">
        <f t="shared" si="24"/>
        <v>37</v>
      </c>
      <c r="G414">
        <f t="shared" si="25"/>
        <v>18</v>
      </c>
      <c r="H414">
        <f t="shared" si="26"/>
        <v>165669.4</v>
      </c>
      <c r="I414" cm="1">
        <f t="array" ref="I414">_xlfn.IFS($F414&lt;=30,5,$F414&lt;=60,4,$F414&lt;=120,3,$F414&lt;=180,2,TRUE,1)</f>
        <v>4</v>
      </c>
      <c r="J414" cm="1">
        <f t="array" ref="J414">_xlfn.IFS($G414&gt;=20,5,$G414&gt;=15,4,$G414&gt;=10,3,$G414&gt;=5,2,TRUE,1)</f>
        <v>4</v>
      </c>
      <c r="K414" cm="1">
        <f t="array" ref="K414">_xlfn.IFS($H414&gt;=200000,5,$H414&gt;=100000,4,$H414&gt;=50000,3,$H414&gt;=20000,2,TRUE,1)</f>
        <v>4</v>
      </c>
      <c r="L414" t="str">
        <f t="shared" si="27"/>
        <v>444</v>
      </c>
      <c r="M414" t="str" cm="1">
        <f t="array" ref="M414">_xlfn.IFS(AND(I414&gt;=4,K414&gt;=4,J414&gt;=4),"Champions",AND(I414&gt;=3,K414&gt;=4,J414&gt;=3),"Loyal Customers",AND(I414&gt;=4,J414&gt;=3,K414&gt;=3),"Potential Loyalists",AND(I414&gt;=5,J414&lt;=2),"New Customers",AND(I414&gt;=3,J414&gt;=3,K414&gt;=3),"Promising",AND(I414&lt;=2,J414&gt;=3,K414&gt;=3),"Need Attention",AND(I414&gt;=3,J414&lt;=2,K414&gt;=2),"About to Sleep",AND(I414&lt;=2,J414&gt;=2,K414&gt;=2),"At Risk",AND(I414&lt;=1,K414&gt;=4),"Cant Lose Them",AND(I414&lt;=2,J414&lt;=2),"Hibernating",TRUE,"Lost")</f>
        <v>Champions</v>
      </c>
    </row>
    <row r="415" spans="2:13" x14ac:dyDescent="0.25">
      <c r="B415" s="2">
        <v>10411</v>
      </c>
      <c r="C415" s="3">
        <v>45287</v>
      </c>
      <c r="D415" s="59">
        <v>18</v>
      </c>
      <c r="E415" s="59">
        <v>251101.12</v>
      </c>
      <c r="F415" s="6">
        <f t="shared" si="24"/>
        <v>4</v>
      </c>
      <c r="G415">
        <f t="shared" si="25"/>
        <v>18</v>
      </c>
      <c r="H415">
        <f t="shared" si="26"/>
        <v>251101.12</v>
      </c>
      <c r="I415" cm="1">
        <f t="array" ref="I415">_xlfn.IFS($F415&lt;=30,5,$F415&lt;=60,4,$F415&lt;=120,3,$F415&lt;=180,2,TRUE,1)</f>
        <v>5</v>
      </c>
      <c r="J415" cm="1">
        <f t="array" ref="J415">_xlfn.IFS($G415&gt;=20,5,$G415&gt;=15,4,$G415&gt;=10,3,$G415&gt;=5,2,TRUE,1)</f>
        <v>4</v>
      </c>
      <c r="K415" cm="1">
        <f t="array" ref="K415">_xlfn.IFS($H415&gt;=200000,5,$H415&gt;=100000,4,$H415&gt;=50000,3,$H415&gt;=20000,2,TRUE,1)</f>
        <v>5</v>
      </c>
      <c r="L415" t="str">
        <f t="shared" si="27"/>
        <v>545</v>
      </c>
      <c r="M415" t="str" cm="1">
        <f t="array" ref="M415">_xlfn.IFS(AND(I415&gt;=4,K415&gt;=4,J415&gt;=4),"Champions",AND(I415&gt;=3,K415&gt;=4,J415&gt;=3),"Loyal Customers",AND(I415&gt;=4,J415&gt;=3,K415&gt;=3),"Potential Loyalists",AND(I415&gt;=5,J415&lt;=2),"New Customers",AND(I415&gt;=3,J415&gt;=3,K415&gt;=3),"Promising",AND(I415&lt;=2,J415&gt;=3,K415&gt;=3),"Need Attention",AND(I415&gt;=3,J415&lt;=2,K415&gt;=2),"About to Sleep",AND(I415&lt;=2,J415&gt;=2,K415&gt;=2),"At Risk",AND(I415&lt;=1,K415&gt;=4),"Cant Lose Them",AND(I415&lt;=2,J415&lt;=2),"Hibernating",TRUE,"Lost")</f>
        <v>Champions</v>
      </c>
    </row>
    <row r="416" spans="2:13" x14ac:dyDescent="0.25">
      <c r="B416" s="2">
        <v>10412</v>
      </c>
      <c r="C416" s="3">
        <v>45288</v>
      </c>
      <c r="D416" s="59">
        <v>11</v>
      </c>
      <c r="E416" s="59">
        <v>114377.5</v>
      </c>
      <c r="F416" s="6">
        <f t="shared" si="24"/>
        <v>3</v>
      </c>
      <c r="G416">
        <f t="shared" si="25"/>
        <v>11</v>
      </c>
      <c r="H416">
        <f t="shared" si="26"/>
        <v>114377.5</v>
      </c>
      <c r="I416" cm="1">
        <f t="array" ref="I416">_xlfn.IFS($F416&lt;=30,5,$F416&lt;=60,4,$F416&lt;=120,3,$F416&lt;=180,2,TRUE,1)</f>
        <v>5</v>
      </c>
      <c r="J416" cm="1">
        <f t="array" ref="J416">_xlfn.IFS($G416&gt;=20,5,$G416&gt;=15,4,$G416&gt;=10,3,$G416&gt;=5,2,TRUE,1)</f>
        <v>3</v>
      </c>
      <c r="K416" cm="1">
        <f t="array" ref="K416">_xlfn.IFS($H416&gt;=200000,5,$H416&gt;=100000,4,$H416&gt;=50000,3,$H416&gt;=20000,2,TRUE,1)</f>
        <v>4</v>
      </c>
      <c r="L416" t="str">
        <f t="shared" si="27"/>
        <v>534</v>
      </c>
      <c r="M416" t="str" cm="1">
        <f t="array" ref="M416">_xlfn.IFS(AND(I416&gt;=4,K416&gt;=4,J416&gt;=4),"Champions",AND(I416&gt;=3,K416&gt;=4,J416&gt;=3),"Loyal Customers",AND(I416&gt;=4,J416&gt;=3,K416&gt;=3),"Potential Loyalists",AND(I416&gt;=5,J416&lt;=2),"New Customers",AND(I416&gt;=3,J416&gt;=3,K416&gt;=3),"Promising",AND(I416&lt;=2,J416&gt;=3,K416&gt;=3),"Need Attention",AND(I416&gt;=3,J416&lt;=2,K416&gt;=2),"About to Sleep",AND(I416&lt;=2,J416&gt;=2,K416&gt;=2),"At Risk",AND(I416&lt;=1,K416&gt;=4),"Cant Lose Them",AND(I416&lt;=2,J416&lt;=2),"Hibernating",TRUE,"Lost")</f>
        <v>Loyal Customers</v>
      </c>
    </row>
    <row r="417" spans="2:13" x14ac:dyDescent="0.25">
      <c r="B417" s="2">
        <v>10413</v>
      </c>
      <c r="C417" s="3">
        <v>45248</v>
      </c>
      <c r="D417" s="59">
        <v>6</v>
      </c>
      <c r="E417" s="59">
        <v>79702.44</v>
      </c>
      <c r="F417" s="6">
        <f t="shared" si="24"/>
        <v>43</v>
      </c>
      <c r="G417">
        <f t="shared" si="25"/>
        <v>6</v>
      </c>
      <c r="H417">
        <f t="shared" si="26"/>
        <v>79702.44</v>
      </c>
      <c r="I417" cm="1">
        <f t="array" ref="I417">_xlfn.IFS($F417&lt;=30,5,$F417&lt;=60,4,$F417&lt;=120,3,$F417&lt;=180,2,TRUE,1)</f>
        <v>4</v>
      </c>
      <c r="J417" cm="1">
        <f t="array" ref="J417">_xlfn.IFS($G417&gt;=20,5,$G417&gt;=15,4,$G417&gt;=10,3,$G417&gt;=5,2,TRUE,1)</f>
        <v>2</v>
      </c>
      <c r="K417" cm="1">
        <f t="array" ref="K417">_xlfn.IFS($H417&gt;=200000,5,$H417&gt;=100000,4,$H417&gt;=50000,3,$H417&gt;=20000,2,TRUE,1)</f>
        <v>3</v>
      </c>
      <c r="L417" t="str">
        <f t="shared" si="27"/>
        <v>423</v>
      </c>
      <c r="M417" t="str" cm="1">
        <f t="array" ref="M417">_xlfn.IFS(AND(I417&gt;=4,K417&gt;=4,J417&gt;=4),"Champions",AND(I417&gt;=3,K417&gt;=4,J417&gt;=3),"Loyal Customers",AND(I417&gt;=4,J417&gt;=3,K417&gt;=3),"Potential Loyalists",AND(I417&gt;=5,J417&lt;=2),"New Customers",AND(I417&gt;=3,J417&gt;=3,K417&gt;=3),"Promising",AND(I417&lt;=2,J417&gt;=3,K417&gt;=3),"Need Attention",AND(I417&gt;=3,J417&lt;=2,K417&gt;=2),"About to Sleep",AND(I417&lt;=2,J417&gt;=2,K417&gt;=2),"At Risk",AND(I417&lt;=1,K417&gt;=4),"Cant Lose Them",AND(I417&lt;=2,J417&lt;=2),"Hibernating",TRUE,"Lost")</f>
        <v>About to Sleep</v>
      </c>
    </row>
    <row r="418" spans="2:13" x14ac:dyDescent="0.25">
      <c r="B418" s="2">
        <v>10414</v>
      </c>
      <c r="C418" s="3">
        <v>45291</v>
      </c>
      <c r="D418" s="59">
        <v>20</v>
      </c>
      <c r="E418" s="59">
        <v>253725.79</v>
      </c>
      <c r="F418" s="6">
        <f t="shared" si="24"/>
        <v>0</v>
      </c>
      <c r="G418">
        <f t="shared" si="25"/>
        <v>20</v>
      </c>
      <c r="H418">
        <f t="shared" si="26"/>
        <v>253725.79</v>
      </c>
      <c r="I418" cm="1">
        <f t="array" ref="I418">_xlfn.IFS($F418&lt;=30,5,$F418&lt;=60,4,$F418&lt;=120,3,$F418&lt;=180,2,TRUE,1)</f>
        <v>5</v>
      </c>
      <c r="J418" cm="1">
        <f t="array" ref="J418">_xlfn.IFS($G418&gt;=20,5,$G418&gt;=15,4,$G418&gt;=10,3,$G418&gt;=5,2,TRUE,1)</f>
        <v>5</v>
      </c>
      <c r="K418" cm="1">
        <f t="array" ref="K418">_xlfn.IFS($H418&gt;=200000,5,$H418&gt;=100000,4,$H418&gt;=50000,3,$H418&gt;=20000,2,TRUE,1)</f>
        <v>5</v>
      </c>
      <c r="L418" t="str">
        <f t="shared" si="27"/>
        <v>555</v>
      </c>
      <c r="M418" t="str" cm="1">
        <f t="array" ref="M418">_xlfn.IFS(AND(I418&gt;=4,K418&gt;=4,J418&gt;=4),"Champions",AND(I418&gt;=3,K418&gt;=4,J418&gt;=3),"Loyal Customers",AND(I418&gt;=4,J418&gt;=3,K418&gt;=3),"Potential Loyalists",AND(I418&gt;=5,J418&lt;=2),"New Customers",AND(I418&gt;=3,J418&gt;=3,K418&gt;=3),"Promising",AND(I418&lt;=2,J418&gt;=3,K418&gt;=3),"Need Attention",AND(I418&gt;=3,J418&lt;=2,K418&gt;=2),"About to Sleep",AND(I418&lt;=2,J418&gt;=2,K418&gt;=2),"At Risk",AND(I418&lt;=1,K418&gt;=4),"Cant Lose Them",AND(I418&lt;=2,J418&lt;=2),"Hibernating",TRUE,"Lost")</f>
        <v>Champions</v>
      </c>
    </row>
    <row r="419" spans="2:13" x14ac:dyDescent="0.25">
      <c r="B419" s="2">
        <v>10415</v>
      </c>
      <c r="C419" s="3">
        <v>45290</v>
      </c>
      <c r="D419" s="59">
        <v>18</v>
      </c>
      <c r="E419" s="59">
        <v>198933.68</v>
      </c>
      <c r="F419" s="6">
        <f t="shared" si="24"/>
        <v>1</v>
      </c>
      <c r="G419">
        <f t="shared" si="25"/>
        <v>18</v>
      </c>
      <c r="H419">
        <f t="shared" si="26"/>
        <v>198933.68</v>
      </c>
      <c r="I419" cm="1">
        <f t="array" ref="I419">_xlfn.IFS($F419&lt;=30,5,$F419&lt;=60,4,$F419&lt;=120,3,$F419&lt;=180,2,TRUE,1)</f>
        <v>5</v>
      </c>
      <c r="J419" cm="1">
        <f t="array" ref="J419">_xlfn.IFS($G419&gt;=20,5,$G419&gt;=15,4,$G419&gt;=10,3,$G419&gt;=5,2,TRUE,1)</f>
        <v>4</v>
      </c>
      <c r="K419" cm="1">
        <f t="array" ref="K419">_xlfn.IFS($H419&gt;=200000,5,$H419&gt;=100000,4,$H419&gt;=50000,3,$H419&gt;=20000,2,TRUE,1)</f>
        <v>4</v>
      </c>
      <c r="L419" t="str">
        <f t="shared" si="27"/>
        <v>544</v>
      </c>
      <c r="M419" t="str" cm="1">
        <f t="array" ref="M419">_xlfn.IFS(AND(I419&gt;=4,K419&gt;=4,J419&gt;=4),"Champions",AND(I419&gt;=3,K419&gt;=4,J419&gt;=3),"Loyal Customers",AND(I419&gt;=4,J419&gt;=3,K419&gt;=3),"Potential Loyalists",AND(I419&gt;=5,J419&lt;=2),"New Customers",AND(I419&gt;=3,J419&gt;=3,K419&gt;=3),"Promising",AND(I419&lt;=2,J419&gt;=3,K419&gt;=3),"Need Attention",AND(I419&gt;=3,J419&lt;=2,K419&gt;=2),"About to Sleep",AND(I419&lt;=2,J419&gt;=2,K419&gt;=2),"At Risk",AND(I419&lt;=1,K419&gt;=4),"Cant Lose Them",AND(I419&lt;=2,J419&lt;=2),"Hibernating",TRUE,"Lost")</f>
        <v>Champions</v>
      </c>
    </row>
    <row r="420" spans="2:13" x14ac:dyDescent="0.25">
      <c r="B420" s="2">
        <v>10416</v>
      </c>
      <c r="C420" s="3">
        <v>45271</v>
      </c>
      <c r="D420" s="59">
        <v>18</v>
      </c>
      <c r="E420" s="59">
        <v>142204.60999999999</v>
      </c>
      <c r="F420" s="6">
        <f t="shared" si="24"/>
        <v>20</v>
      </c>
      <c r="G420">
        <f t="shared" si="25"/>
        <v>18</v>
      </c>
      <c r="H420">
        <f t="shared" si="26"/>
        <v>142204.60999999999</v>
      </c>
      <c r="I420" cm="1">
        <f t="array" ref="I420">_xlfn.IFS($F420&lt;=30,5,$F420&lt;=60,4,$F420&lt;=120,3,$F420&lt;=180,2,TRUE,1)</f>
        <v>5</v>
      </c>
      <c r="J420" cm="1">
        <f t="array" ref="J420">_xlfn.IFS($G420&gt;=20,5,$G420&gt;=15,4,$G420&gt;=10,3,$G420&gt;=5,2,TRUE,1)</f>
        <v>4</v>
      </c>
      <c r="K420" cm="1">
        <f t="array" ref="K420">_xlfn.IFS($H420&gt;=200000,5,$H420&gt;=100000,4,$H420&gt;=50000,3,$H420&gt;=20000,2,TRUE,1)</f>
        <v>4</v>
      </c>
      <c r="L420" t="str">
        <f t="shared" si="27"/>
        <v>544</v>
      </c>
      <c r="M420" t="str" cm="1">
        <f t="array" ref="M420">_xlfn.IFS(AND(I420&gt;=4,K420&gt;=4,J420&gt;=4),"Champions",AND(I420&gt;=3,K420&gt;=4,J420&gt;=3),"Loyal Customers",AND(I420&gt;=4,J420&gt;=3,K420&gt;=3),"Potential Loyalists",AND(I420&gt;=5,J420&lt;=2),"New Customers",AND(I420&gt;=3,J420&gt;=3,K420&gt;=3),"Promising",AND(I420&lt;=2,J420&gt;=3,K420&gt;=3),"Need Attention",AND(I420&gt;=3,J420&lt;=2,K420&gt;=2),"About to Sleep",AND(I420&lt;=2,J420&gt;=2,K420&gt;=2),"At Risk",AND(I420&lt;=1,K420&gt;=4),"Cant Lose Them",AND(I420&lt;=2,J420&lt;=2),"Hibernating",TRUE,"Lost")</f>
        <v>Champions</v>
      </c>
    </row>
    <row r="421" spans="2:13" x14ac:dyDescent="0.25">
      <c r="B421" s="2">
        <v>10417</v>
      </c>
      <c r="C421" s="3">
        <v>45279</v>
      </c>
      <c r="D421" s="59">
        <v>17</v>
      </c>
      <c r="E421" s="59">
        <v>226954.03</v>
      </c>
      <c r="F421" s="6">
        <f t="shared" si="24"/>
        <v>12</v>
      </c>
      <c r="G421">
        <f t="shared" si="25"/>
        <v>17</v>
      </c>
      <c r="H421">
        <f t="shared" si="26"/>
        <v>226954.03</v>
      </c>
      <c r="I421" cm="1">
        <f t="array" ref="I421">_xlfn.IFS($F421&lt;=30,5,$F421&lt;=60,4,$F421&lt;=120,3,$F421&lt;=180,2,TRUE,1)</f>
        <v>5</v>
      </c>
      <c r="J421" cm="1">
        <f t="array" ref="J421">_xlfn.IFS($G421&gt;=20,5,$G421&gt;=15,4,$G421&gt;=10,3,$G421&gt;=5,2,TRUE,1)</f>
        <v>4</v>
      </c>
      <c r="K421" cm="1">
        <f t="array" ref="K421">_xlfn.IFS($H421&gt;=200000,5,$H421&gt;=100000,4,$H421&gt;=50000,3,$H421&gt;=20000,2,TRUE,1)</f>
        <v>5</v>
      </c>
      <c r="L421" t="str">
        <f t="shared" si="27"/>
        <v>545</v>
      </c>
      <c r="M421" t="str" cm="1">
        <f t="array" ref="M421">_xlfn.IFS(AND(I421&gt;=4,K421&gt;=4,J421&gt;=4),"Champions",AND(I421&gt;=3,K421&gt;=4,J421&gt;=3),"Loyal Customers",AND(I421&gt;=4,J421&gt;=3,K421&gt;=3),"Potential Loyalists",AND(I421&gt;=5,J421&lt;=2),"New Customers",AND(I421&gt;=3,J421&gt;=3,K421&gt;=3),"Promising",AND(I421&lt;=2,J421&gt;=3,K421&gt;=3),"Need Attention",AND(I421&gt;=3,J421&lt;=2,K421&gt;=2),"About to Sleep",AND(I421&lt;=2,J421&gt;=2,K421&gt;=2),"At Risk",AND(I421&lt;=1,K421&gt;=4),"Cant Lose Them",AND(I421&lt;=2,J421&lt;=2),"Hibernating",TRUE,"Lost")</f>
        <v>Champions</v>
      </c>
    </row>
    <row r="422" spans="2:13" x14ac:dyDescent="0.25">
      <c r="B422" s="2">
        <v>10418</v>
      </c>
      <c r="C422" s="3">
        <v>45232</v>
      </c>
      <c r="D422" s="59">
        <v>16</v>
      </c>
      <c r="E422" s="59">
        <v>189491.54</v>
      </c>
      <c r="F422" s="6">
        <f t="shared" si="24"/>
        <v>59</v>
      </c>
      <c r="G422">
        <f t="shared" si="25"/>
        <v>16</v>
      </c>
      <c r="H422">
        <f t="shared" si="26"/>
        <v>189491.54</v>
      </c>
      <c r="I422" cm="1">
        <f t="array" ref="I422">_xlfn.IFS($F422&lt;=30,5,$F422&lt;=60,4,$F422&lt;=120,3,$F422&lt;=180,2,TRUE,1)</f>
        <v>4</v>
      </c>
      <c r="J422" cm="1">
        <f t="array" ref="J422">_xlfn.IFS($G422&gt;=20,5,$G422&gt;=15,4,$G422&gt;=10,3,$G422&gt;=5,2,TRUE,1)</f>
        <v>4</v>
      </c>
      <c r="K422" cm="1">
        <f t="array" ref="K422">_xlfn.IFS($H422&gt;=200000,5,$H422&gt;=100000,4,$H422&gt;=50000,3,$H422&gt;=20000,2,TRUE,1)</f>
        <v>4</v>
      </c>
      <c r="L422" t="str">
        <f t="shared" si="27"/>
        <v>444</v>
      </c>
      <c r="M422" t="str" cm="1">
        <f t="array" ref="M422">_xlfn.IFS(AND(I422&gt;=4,K422&gt;=4,J422&gt;=4),"Champions",AND(I422&gt;=3,K422&gt;=4,J422&gt;=3),"Loyal Customers",AND(I422&gt;=4,J422&gt;=3,K422&gt;=3),"Potential Loyalists",AND(I422&gt;=5,J422&lt;=2),"New Customers",AND(I422&gt;=3,J422&gt;=3,K422&gt;=3),"Promising",AND(I422&lt;=2,J422&gt;=3,K422&gt;=3),"Need Attention",AND(I422&gt;=3,J422&lt;=2,K422&gt;=2),"About to Sleep",AND(I422&lt;=2,J422&gt;=2,K422&gt;=2),"At Risk",AND(I422&lt;=1,K422&gt;=4),"Cant Lose Them",AND(I422&lt;=2,J422&lt;=2),"Hibernating",TRUE,"Lost")</f>
        <v>Champions</v>
      </c>
    </row>
    <row r="423" spans="2:13" x14ac:dyDescent="0.25">
      <c r="B423" s="2">
        <v>10419</v>
      </c>
      <c r="C423" s="3">
        <v>45260</v>
      </c>
      <c r="D423" s="59">
        <v>18</v>
      </c>
      <c r="E423" s="59">
        <v>191321.68</v>
      </c>
      <c r="F423" s="6">
        <f t="shared" si="24"/>
        <v>31</v>
      </c>
      <c r="G423">
        <f t="shared" si="25"/>
        <v>18</v>
      </c>
      <c r="H423">
        <f t="shared" si="26"/>
        <v>191321.68</v>
      </c>
      <c r="I423" cm="1">
        <f t="array" ref="I423">_xlfn.IFS($F423&lt;=30,5,$F423&lt;=60,4,$F423&lt;=120,3,$F423&lt;=180,2,TRUE,1)</f>
        <v>4</v>
      </c>
      <c r="J423" cm="1">
        <f t="array" ref="J423">_xlfn.IFS($G423&gt;=20,5,$G423&gt;=15,4,$G423&gt;=10,3,$G423&gt;=5,2,TRUE,1)</f>
        <v>4</v>
      </c>
      <c r="K423" cm="1">
        <f t="array" ref="K423">_xlfn.IFS($H423&gt;=200000,5,$H423&gt;=100000,4,$H423&gt;=50000,3,$H423&gt;=20000,2,TRUE,1)</f>
        <v>4</v>
      </c>
      <c r="L423" t="str">
        <f t="shared" si="27"/>
        <v>444</v>
      </c>
      <c r="M423" t="str" cm="1">
        <f t="array" ref="M423">_xlfn.IFS(AND(I423&gt;=4,K423&gt;=4,J423&gt;=4),"Champions",AND(I423&gt;=3,K423&gt;=4,J423&gt;=3),"Loyal Customers",AND(I423&gt;=4,J423&gt;=3,K423&gt;=3),"Potential Loyalists",AND(I423&gt;=5,J423&lt;=2),"New Customers",AND(I423&gt;=3,J423&gt;=3,K423&gt;=3),"Promising",AND(I423&lt;=2,J423&gt;=3,K423&gt;=3),"Need Attention",AND(I423&gt;=3,J423&lt;=2,K423&gt;=2),"About to Sleep",AND(I423&lt;=2,J423&gt;=2,K423&gt;=2),"At Risk",AND(I423&lt;=1,K423&gt;=4),"Cant Lose Them",AND(I423&lt;=2,J423&lt;=2),"Hibernating",TRUE,"Lost")</f>
        <v>Champions</v>
      </c>
    </row>
    <row r="424" spans="2:13" x14ac:dyDescent="0.25">
      <c r="B424" s="2">
        <v>10420</v>
      </c>
      <c r="C424" s="3">
        <v>45291</v>
      </c>
      <c r="D424" s="59">
        <v>15</v>
      </c>
      <c r="E424" s="59">
        <v>118052.46</v>
      </c>
      <c r="F424" s="6">
        <f t="shared" si="24"/>
        <v>0</v>
      </c>
      <c r="G424">
        <f t="shared" si="25"/>
        <v>15</v>
      </c>
      <c r="H424">
        <f t="shared" si="26"/>
        <v>118052.46</v>
      </c>
      <c r="I424" cm="1">
        <f t="array" ref="I424">_xlfn.IFS($F424&lt;=30,5,$F424&lt;=60,4,$F424&lt;=120,3,$F424&lt;=180,2,TRUE,1)</f>
        <v>5</v>
      </c>
      <c r="J424" cm="1">
        <f t="array" ref="J424">_xlfn.IFS($G424&gt;=20,5,$G424&gt;=15,4,$G424&gt;=10,3,$G424&gt;=5,2,TRUE,1)</f>
        <v>4</v>
      </c>
      <c r="K424" cm="1">
        <f t="array" ref="K424">_xlfn.IFS($H424&gt;=200000,5,$H424&gt;=100000,4,$H424&gt;=50000,3,$H424&gt;=20000,2,TRUE,1)</f>
        <v>4</v>
      </c>
      <c r="L424" t="str">
        <f t="shared" si="27"/>
        <v>544</v>
      </c>
      <c r="M424" t="str" cm="1">
        <f t="array" ref="M424">_xlfn.IFS(AND(I424&gt;=4,K424&gt;=4,J424&gt;=4),"Champions",AND(I424&gt;=3,K424&gt;=4,J424&gt;=3),"Loyal Customers",AND(I424&gt;=4,J424&gt;=3,K424&gt;=3),"Potential Loyalists",AND(I424&gt;=5,J424&lt;=2),"New Customers",AND(I424&gt;=3,J424&gt;=3,K424&gt;=3),"Promising",AND(I424&lt;=2,J424&gt;=3,K424&gt;=3),"Need Attention",AND(I424&gt;=3,J424&lt;=2,K424&gt;=2),"About to Sleep",AND(I424&lt;=2,J424&gt;=2,K424&gt;=2),"At Risk",AND(I424&lt;=1,K424&gt;=4),"Cant Lose Them",AND(I424&lt;=2,J424&lt;=2),"Hibernating",TRUE,"Lost")</f>
        <v>Champions</v>
      </c>
    </row>
    <row r="425" spans="2:13" x14ac:dyDescent="0.25">
      <c r="B425" s="2">
        <v>10421</v>
      </c>
      <c r="C425" s="3">
        <v>45271</v>
      </c>
      <c r="D425" s="59">
        <v>14</v>
      </c>
      <c r="E425" s="59">
        <v>142391.69</v>
      </c>
      <c r="F425" s="6">
        <f t="shared" si="24"/>
        <v>20</v>
      </c>
      <c r="G425">
        <f t="shared" si="25"/>
        <v>14</v>
      </c>
      <c r="H425">
        <f t="shared" si="26"/>
        <v>142391.69</v>
      </c>
      <c r="I425" cm="1">
        <f t="array" ref="I425">_xlfn.IFS($F425&lt;=30,5,$F425&lt;=60,4,$F425&lt;=120,3,$F425&lt;=180,2,TRUE,1)</f>
        <v>5</v>
      </c>
      <c r="J425" cm="1">
        <f t="array" ref="J425">_xlfn.IFS($G425&gt;=20,5,$G425&gt;=15,4,$G425&gt;=10,3,$G425&gt;=5,2,TRUE,1)</f>
        <v>3</v>
      </c>
      <c r="K425" cm="1">
        <f t="array" ref="K425">_xlfn.IFS($H425&gt;=200000,5,$H425&gt;=100000,4,$H425&gt;=50000,3,$H425&gt;=20000,2,TRUE,1)</f>
        <v>4</v>
      </c>
      <c r="L425" t="str">
        <f t="shared" si="27"/>
        <v>534</v>
      </c>
      <c r="M425" t="str" cm="1">
        <f t="array" ref="M425">_xlfn.IFS(AND(I425&gt;=4,K425&gt;=4,J425&gt;=4),"Champions",AND(I425&gt;=3,K425&gt;=4,J425&gt;=3),"Loyal Customers",AND(I425&gt;=4,J425&gt;=3,K425&gt;=3),"Potential Loyalists",AND(I425&gt;=5,J425&lt;=2),"New Customers",AND(I425&gt;=3,J425&gt;=3,K425&gt;=3),"Promising",AND(I425&lt;=2,J425&gt;=3,K425&gt;=3),"Need Attention",AND(I425&gt;=3,J425&lt;=2,K425&gt;=2),"About to Sleep",AND(I425&lt;=2,J425&gt;=2,K425&gt;=2),"At Risk",AND(I425&lt;=1,K425&gt;=4),"Cant Lose Them",AND(I425&lt;=2,J425&lt;=2),"Hibernating",TRUE,"Lost")</f>
        <v>Loyal Customers</v>
      </c>
    </row>
    <row r="426" spans="2:13" x14ac:dyDescent="0.25">
      <c r="B426" s="2">
        <v>10422</v>
      </c>
      <c r="C426" s="3">
        <v>45279</v>
      </c>
      <c r="D426" s="59">
        <v>19</v>
      </c>
      <c r="E426" s="59">
        <v>209996.41</v>
      </c>
      <c r="F426" s="6">
        <f t="shared" si="24"/>
        <v>12</v>
      </c>
      <c r="G426">
        <f t="shared" si="25"/>
        <v>19</v>
      </c>
      <c r="H426">
        <f t="shared" si="26"/>
        <v>209996.41</v>
      </c>
      <c r="I426" cm="1">
        <f t="array" ref="I426">_xlfn.IFS($F426&lt;=30,5,$F426&lt;=60,4,$F426&lt;=120,3,$F426&lt;=180,2,TRUE,1)</f>
        <v>5</v>
      </c>
      <c r="J426" cm="1">
        <f t="array" ref="J426">_xlfn.IFS($G426&gt;=20,5,$G426&gt;=15,4,$G426&gt;=10,3,$G426&gt;=5,2,TRUE,1)</f>
        <v>4</v>
      </c>
      <c r="K426" cm="1">
        <f t="array" ref="K426">_xlfn.IFS($H426&gt;=200000,5,$H426&gt;=100000,4,$H426&gt;=50000,3,$H426&gt;=20000,2,TRUE,1)</f>
        <v>5</v>
      </c>
      <c r="L426" t="str">
        <f t="shared" si="27"/>
        <v>545</v>
      </c>
      <c r="M426" t="str" cm="1">
        <f t="array" ref="M426">_xlfn.IFS(AND(I426&gt;=4,K426&gt;=4,J426&gt;=4),"Champions",AND(I426&gt;=3,K426&gt;=4,J426&gt;=3),"Loyal Customers",AND(I426&gt;=4,J426&gt;=3,K426&gt;=3),"Potential Loyalists",AND(I426&gt;=5,J426&lt;=2),"New Customers",AND(I426&gt;=3,J426&gt;=3,K426&gt;=3),"Promising",AND(I426&lt;=2,J426&gt;=3,K426&gt;=3),"Need Attention",AND(I426&gt;=3,J426&lt;=2,K426&gt;=2),"About to Sleep",AND(I426&lt;=2,J426&gt;=2,K426&gt;=2),"At Risk",AND(I426&lt;=1,K426&gt;=4),"Cant Lose Them",AND(I426&lt;=2,J426&lt;=2),"Hibernating",TRUE,"Lost")</f>
        <v>Champions</v>
      </c>
    </row>
    <row r="427" spans="2:13" x14ac:dyDescent="0.25">
      <c r="B427" s="2">
        <v>10423</v>
      </c>
      <c r="C427" s="3">
        <v>45269</v>
      </c>
      <c r="D427" s="59">
        <v>17</v>
      </c>
      <c r="E427" s="59">
        <v>187453.75</v>
      </c>
      <c r="F427" s="6">
        <f t="shared" si="24"/>
        <v>22</v>
      </c>
      <c r="G427">
        <f t="shared" si="25"/>
        <v>17</v>
      </c>
      <c r="H427">
        <f t="shared" si="26"/>
        <v>187453.75</v>
      </c>
      <c r="I427" cm="1">
        <f t="array" ref="I427">_xlfn.IFS($F427&lt;=30,5,$F427&lt;=60,4,$F427&lt;=120,3,$F427&lt;=180,2,TRUE,1)</f>
        <v>5</v>
      </c>
      <c r="J427" cm="1">
        <f t="array" ref="J427">_xlfn.IFS($G427&gt;=20,5,$G427&gt;=15,4,$G427&gt;=10,3,$G427&gt;=5,2,TRUE,1)</f>
        <v>4</v>
      </c>
      <c r="K427" cm="1">
        <f t="array" ref="K427">_xlfn.IFS($H427&gt;=200000,5,$H427&gt;=100000,4,$H427&gt;=50000,3,$H427&gt;=20000,2,TRUE,1)</f>
        <v>4</v>
      </c>
      <c r="L427" t="str">
        <f t="shared" si="27"/>
        <v>544</v>
      </c>
      <c r="M427" t="str" cm="1">
        <f t="array" ref="M427">_xlfn.IFS(AND(I427&gt;=4,K427&gt;=4,J427&gt;=4),"Champions",AND(I427&gt;=3,K427&gt;=4,J427&gt;=3),"Loyal Customers",AND(I427&gt;=4,J427&gt;=3,K427&gt;=3),"Potential Loyalists",AND(I427&gt;=5,J427&lt;=2),"New Customers",AND(I427&gt;=3,J427&gt;=3,K427&gt;=3),"Promising",AND(I427&lt;=2,J427&gt;=3,K427&gt;=3),"Need Attention",AND(I427&gt;=3,J427&lt;=2,K427&gt;=2),"About to Sleep",AND(I427&lt;=2,J427&gt;=2,K427&gt;=2),"At Risk",AND(I427&lt;=1,K427&gt;=4),"Cant Lose Them",AND(I427&lt;=2,J427&lt;=2),"Hibernating",TRUE,"Lost")</f>
        <v>Champions</v>
      </c>
    </row>
    <row r="428" spans="2:13" x14ac:dyDescent="0.25">
      <c r="B428" s="2">
        <v>10424</v>
      </c>
      <c r="C428" s="3">
        <v>45255</v>
      </c>
      <c r="D428" s="59">
        <v>18</v>
      </c>
      <c r="E428" s="59">
        <v>140011.48000000001</v>
      </c>
      <c r="F428" s="6">
        <f t="shared" si="24"/>
        <v>36</v>
      </c>
      <c r="G428">
        <f t="shared" si="25"/>
        <v>18</v>
      </c>
      <c r="H428">
        <f t="shared" si="26"/>
        <v>140011.48000000001</v>
      </c>
      <c r="I428" cm="1">
        <f t="array" ref="I428">_xlfn.IFS($F428&lt;=30,5,$F428&lt;=60,4,$F428&lt;=120,3,$F428&lt;=180,2,TRUE,1)</f>
        <v>4</v>
      </c>
      <c r="J428" cm="1">
        <f t="array" ref="J428">_xlfn.IFS($G428&gt;=20,5,$G428&gt;=15,4,$G428&gt;=10,3,$G428&gt;=5,2,TRUE,1)</f>
        <v>4</v>
      </c>
      <c r="K428" cm="1">
        <f t="array" ref="K428">_xlfn.IFS($H428&gt;=200000,5,$H428&gt;=100000,4,$H428&gt;=50000,3,$H428&gt;=20000,2,TRUE,1)</f>
        <v>4</v>
      </c>
      <c r="L428" t="str">
        <f t="shared" si="27"/>
        <v>444</v>
      </c>
      <c r="M428" t="str" cm="1">
        <f t="array" ref="M428">_xlfn.IFS(AND(I428&gt;=4,K428&gt;=4,J428&gt;=4),"Champions",AND(I428&gt;=3,K428&gt;=4,J428&gt;=3),"Loyal Customers",AND(I428&gt;=4,J428&gt;=3,K428&gt;=3),"Potential Loyalists",AND(I428&gt;=5,J428&lt;=2),"New Customers",AND(I428&gt;=3,J428&gt;=3,K428&gt;=3),"Promising",AND(I428&lt;=2,J428&gt;=3,K428&gt;=3),"Need Attention",AND(I428&gt;=3,J428&lt;=2,K428&gt;=2),"About to Sleep",AND(I428&lt;=2,J428&gt;=2,K428&gt;=2),"At Risk",AND(I428&lt;=1,K428&gt;=4),"Cant Lose Them",AND(I428&lt;=2,J428&lt;=2),"Hibernating",TRUE,"Lost")</f>
        <v>Champions</v>
      </c>
    </row>
    <row r="429" spans="2:13" x14ac:dyDescent="0.25">
      <c r="B429" s="2">
        <v>10425</v>
      </c>
      <c r="C429" s="3">
        <v>45284</v>
      </c>
      <c r="D429" s="59">
        <v>14</v>
      </c>
      <c r="E429" s="59">
        <v>141151.69</v>
      </c>
      <c r="F429" s="6">
        <f t="shared" si="24"/>
        <v>7</v>
      </c>
      <c r="G429">
        <f t="shared" si="25"/>
        <v>14</v>
      </c>
      <c r="H429">
        <f t="shared" si="26"/>
        <v>141151.69</v>
      </c>
      <c r="I429" cm="1">
        <f t="array" ref="I429">_xlfn.IFS($F429&lt;=30,5,$F429&lt;=60,4,$F429&lt;=120,3,$F429&lt;=180,2,TRUE,1)</f>
        <v>5</v>
      </c>
      <c r="J429" cm="1">
        <f t="array" ref="J429">_xlfn.IFS($G429&gt;=20,5,$G429&gt;=15,4,$G429&gt;=10,3,$G429&gt;=5,2,TRUE,1)</f>
        <v>3</v>
      </c>
      <c r="K429" cm="1">
        <f t="array" ref="K429">_xlfn.IFS($H429&gt;=200000,5,$H429&gt;=100000,4,$H429&gt;=50000,3,$H429&gt;=20000,2,TRUE,1)</f>
        <v>4</v>
      </c>
      <c r="L429" t="str">
        <f t="shared" si="27"/>
        <v>534</v>
      </c>
      <c r="M429" t="str" cm="1">
        <f t="array" ref="M429">_xlfn.IFS(AND(I429&gt;=4,K429&gt;=4,J429&gt;=4),"Champions",AND(I429&gt;=3,K429&gt;=4,J429&gt;=3),"Loyal Customers",AND(I429&gt;=4,J429&gt;=3,K429&gt;=3),"Potential Loyalists",AND(I429&gt;=5,J429&lt;=2),"New Customers",AND(I429&gt;=3,J429&gt;=3,K429&gt;=3),"Promising",AND(I429&lt;=2,J429&gt;=3,K429&gt;=3),"Need Attention",AND(I429&gt;=3,J429&lt;=2,K429&gt;=2),"About to Sleep",AND(I429&lt;=2,J429&gt;=2,K429&gt;=2),"At Risk",AND(I429&lt;=1,K429&gt;=4),"Cant Lose Them",AND(I429&lt;=2,J429&lt;=2),"Hibernating",TRUE,"Lost")</f>
        <v>Loyal Customers</v>
      </c>
    </row>
    <row r="430" spans="2:13" x14ac:dyDescent="0.25">
      <c r="B430" s="2">
        <v>10426</v>
      </c>
      <c r="C430" s="3">
        <v>45282</v>
      </c>
      <c r="D430" s="59">
        <v>10</v>
      </c>
      <c r="E430" s="59">
        <v>75883.23</v>
      </c>
      <c r="F430" s="6">
        <f t="shared" si="24"/>
        <v>9</v>
      </c>
      <c r="G430">
        <f t="shared" si="25"/>
        <v>10</v>
      </c>
      <c r="H430">
        <f t="shared" si="26"/>
        <v>75883.23</v>
      </c>
      <c r="I430" cm="1">
        <f t="array" ref="I430">_xlfn.IFS($F430&lt;=30,5,$F430&lt;=60,4,$F430&lt;=120,3,$F430&lt;=180,2,TRUE,1)</f>
        <v>5</v>
      </c>
      <c r="J430" cm="1">
        <f t="array" ref="J430">_xlfn.IFS($G430&gt;=20,5,$G430&gt;=15,4,$G430&gt;=10,3,$G430&gt;=5,2,TRUE,1)</f>
        <v>3</v>
      </c>
      <c r="K430" cm="1">
        <f t="array" ref="K430">_xlfn.IFS($H430&gt;=200000,5,$H430&gt;=100000,4,$H430&gt;=50000,3,$H430&gt;=20000,2,TRUE,1)</f>
        <v>3</v>
      </c>
      <c r="L430" t="str">
        <f t="shared" si="27"/>
        <v>533</v>
      </c>
      <c r="M430" t="str" cm="1">
        <f t="array" ref="M430">_xlfn.IFS(AND(I430&gt;=4,K430&gt;=4,J430&gt;=4),"Champions",AND(I430&gt;=3,K430&gt;=4,J430&gt;=3),"Loyal Customers",AND(I430&gt;=4,J430&gt;=3,K430&gt;=3),"Potential Loyalists",AND(I430&gt;=5,J430&lt;=2),"New Customers",AND(I430&gt;=3,J430&gt;=3,K430&gt;=3),"Promising",AND(I430&lt;=2,J430&gt;=3,K430&gt;=3),"Need Attention",AND(I430&gt;=3,J430&lt;=2,K430&gt;=2),"About to Sleep",AND(I430&lt;=2,J430&gt;=2,K430&gt;=2),"At Risk",AND(I430&lt;=1,K430&gt;=4),"Cant Lose Them",AND(I430&lt;=2,J430&lt;=2),"Hibernating",TRUE,"Lost")</f>
        <v>Potential Loyalists</v>
      </c>
    </row>
    <row r="431" spans="2:13" x14ac:dyDescent="0.25">
      <c r="B431" s="2">
        <v>10427</v>
      </c>
      <c r="C431" s="3">
        <v>45283</v>
      </c>
      <c r="D431" s="59">
        <v>13</v>
      </c>
      <c r="E431" s="59">
        <v>154005.13</v>
      </c>
      <c r="F431" s="6">
        <f t="shared" si="24"/>
        <v>8</v>
      </c>
      <c r="G431">
        <f t="shared" si="25"/>
        <v>13</v>
      </c>
      <c r="H431">
        <f t="shared" si="26"/>
        <v>154005.13</v>
      </c>
      <c r="I431" cm="1">
        <f t="array" ref="I431">_xlfn.IFS($F431&lt;=30,5,$F431&lt;=60,4,$F431&lt;=120,3,$F431&lt;=180,2,TRUE,1)</f>
        <v>5</v>
      </c>
      <c r="J431" cm="1">
        <f t="array" ref="J431">_xlfn.IFS($G431&gt;=20,5,$G431&gt;=15,4,$G431&gt;=10,3,$G431&gt;=5,2,TRUE,1)</f>
        <v>3</v>
      </c>
      <c r="K431" cm="1">
        <f t="array" ref="K431">_xlfn.IFS($H431&gt;=200000,5,$H431&gt;=100000,4,$H431&gt;=50000,3,$H431&gt;=20000,2,TRUE,1)</f>
        <v>4</v>
      </c>
      <c r="L431" t="str">
        <f t="shared" si="27"/>
        <v>534</v>
      </c>
      <c r="M431" t="str" cm="1">
        <f t="array" ref="M431">_xlfn.IFS(AND(I431&gt;=4,K431&gt;=4,J431&gt;=4),"Champions",AND(I431&gt;=3,K431&gt;=4,J431&gt;=3),"Loyal Customers",AND(I431&gt;=4,J431&gt;=3,K431&gt;=3),"Potential Loyalists",AND(I431&gt;=5,J431&lt;=2),"New Customers",AND(I431&gt;=3,J431&gt;=3,K431&gt;=3),"Promising",AND(I431&lt;=2,J431&gt;=3,K431&gt;=3),"Need Attention",AND(I431&gt;=3,J431&lt;=2,K431&gt;=2),"About to Sleep",AND(I431&lt;=2,J431&gt;=2,K431&gt;=2),"At Risk",AND(I431&lt;=1,K431&gt;=4),"Cant Lose Them",AND(I431&lt;=2,J431&lt;=2),"Hibernating",TRUE,"Lost")</f>
        <v>Loyal Customers</v>
      </c>
    </row>
    <row r="432" spans="2:13" x14ac:dyDescent="0.25">
      <c r="B432" s="2">
        <v>10428</v>
      </c>
      <c r="C432" s="3">
        <v>45260</v>
      </c>
      <c r="D432" s="59">
        <v>10</v>
      </c>
      <c r="E432" s="59">
        <v>90702.85</v>
      </c>
      <c r="F432" s="6">
        <f t="shared" si="24"/>
        <v>31</v>
      </c>
      <c r="G432">
        <f t="shared" si="25"/>
        <v>10</v>
      </c>
      <c r="H432">
        <f t="shared" si="26"/>
        <v>90702.85</v>
      </c>
      <c r="I432" cm="1">
        <f t="array" ref="I432">_xlfn.IFS($F432&lt;=30,5,$F432&lt;=60,4,$F432&lt;=120,3,$F432&lt;=180,2,TRUE,1)</f>
        <v>4</v>
      </c>
      <c r="J432" cm="1">
        <f t="array" ref="J432">_xlfn.IFS($G432&gt;=20,5,$G432&gt;=15,4,$G432&gt;=10,3,$G432&gt;=5,2,TRUE,1)</f>
        <v>3</v>
      </c>
      <c r="K432" cm="1">
        <f t="array" ref="K432">_xlfn.IFS($H432&gt;=200000,5,$H432&gt;=100000,4,$H432&gt;=50000,3,$H432&gt;=20000,2,TRUE,1)</f>
        <v>3</v>
      </c>
      <c r="L432" t="str">
        <f t="shared" si="27"/>
        <v>433</v>
      </c>
      <c r="M432" t="str" cm="1">
        <f t="array" ref="M432">_xlfn.IFS(AND(I432&gt;=4,K432&gt;=4,J432&gt;=4),"Champions",AND(I432&gt;=3,K432&gt;=4,J432&gt;=3),"Loyal Customers",AND(I432&gt;=4,J432&gt;=3,K432&gt;=3),"Potential Loyalists",AND(I432&gt;=5,J432&lt;=2),"New Customers",AND(I432&gt;=3,J432&gt;=3,K432&gt;=3),"Promising",AND(I432&lt;=2,J432&gt;=3,K432&gt;=3),"Need Attention",AND(I432&gt;=3,J432&lt;=2,K432&gt;=2),"About to Sleep",AND(I432&lt;=2,J432&gt;=2,K432&gt;=2),"At Risk",AND(I432&lt;=1,K432&gt;=4),"Cant Lose Them",AND(I432&lt;=2,J432&lt;=2),"Hibernating",TRUE,"Lost")</f>
        <v>Potential Loyalists</v>
      </c>
    </row>
    <row r="433" spans="2:13" x14ac:dyDescent="0.25">
      <c r="B433" s="2">
        <v>10429</v>
      </c>
      <c r="C433" s="3">
        <v>45267</v>
      </c>
      <c r="D433" s="59">
        <v>10</v>
      </c>
      <c r="E433" s="59">
        <v>75866.13</v>
      </c>
      <c r="F433" s="6">
        <f t="shared" si="24"/>
        <v>24</v>
      </c>
      <c r="G433">
        <f t="shared" si="25"/>
        <v>10</v>
      </c>
      <c r="H433">
        <f t="shared" si="26"/>
        <v>75866.13</v>
      </c>
      <c r="I433" cm="1">
        <f t="array" ref="I433">_xlfn.IFS($F433&lt;=30,5,$F433&lt;=60,4,$F433&lt;=120,3,$F433&lt;=180,2,TRUE,1)</f>
        <v>5</v>
      </c>
      <c r="J433" cm="1">
        <f t="array" ref="J433">_xlfn.IFS($G433&gt;=20,5,$G433&gt;=15,4,$G433&gt;=10,3,$G433&gt;=5,2,TRUE,1)</f>
        <v>3</v>
      </c>
      <c r="K433" cm="1">
        <f t="array" ref="K433">_xlfn.IFS($H433&gt;=200000,5,$H433&gt;=100000,4,$H433&gt;=50000,3,$H433&gt;=20000,2,TRUE,1)</f>
        <v>3</v>
      </c>
      <c r="L433" t="str">
        <f t="shared" si="27"/>
        <v>533</v>
      </c>
      <c r="M433" t="str" cm="1">
        <f t="array" ref="M433">_xlfn.IFS(AND(I433&gt;=4,K433&gt;=4,J433&gt;=4),"Champions",AND(I433&gt;=3,K433&gt;=4,J433&gt;=3),"Loyal Customers",AND(I433&gt;=4,J433&gt;=3,K433&gt;=3),"Potential Loyalists",AND(I433&gt;=5,J433&lt;=2),"New Customers",AND(I433&gt;=3,J433&gt;=3,K433&gt;=3),"Promising",AND(I433&lt;=2,J433&gt;=3,K433&gt;=3),"Need Attention",AND(I433&gt;=3,J433&lt;=2,K433&gt;=2),"About to Sleep",AND(I433&lt;=2,J433&gt;=2,K433&gt;=2),"At Risk",AND(I433&lt;=1,K433&gt;=4),"Cant Lose Them",AND(I433&lt;=2,J433&lt;=2),"Hibernating",TRUE,"Lost")</f>
        <v>Potential Loyalists</v>
      </c>
    </row>
    <row r="434" spans="2:13" x14ac:dyDescent="0.25">
      <c r="B434" s="2">
        <v>10430</v>
      </c>
      <c r="C434" s="3">
        <v>45287</v>
      </c>
      <c r="D434" s="59">
        <v>11</v>
      </c>
      <c r="E434" s="59">
        <v>126691.53</v>
      </c>
      <c r="F434" s="6">
        <f t="shared" si="24"/>
        <v>4</v>
      </c>
      <c r="G434">
        <f t="shared" si="25"/>
        <v>11</v>
      </c>
      <c r="H434">
        <f t="shared" si="26"/>
        <v>126691.53</v>
      </c>
      <c r="I434" cm="1">
        <f t="array" ref="I434">_xlfn.IFS($F434&lt;=30,5,$F434&lt;=60,4,$F434&lt;=120,3,$F434&lt;=180,2,TRUE,1)</f>
        <v>5</v>
      </c>
      <c r="J434" cm="1">
        <f t="array" ref="J434">_xlfn.IFS($G434&gt;=20,5,$G434&gt;=15,4,$G434&gt;=10,3,$G434&gt;=5,2,TRUE,1)</f>
        <v>3</v>
      </c>
      <c r="K434" cm="1">
        <f t="array" ref="K434">_xlfn.IFS($H434&gt;=200000,5,$H434&gt;=100000,4,$H434&gt;=50000,3,$H434&gt;=20000,2,TRUE,1)</f>
        <v>4</v>
      </c>
      <c r="L434" t="str">
        <f t="shared" si="27"/>
        <v>534</v>
      </c>
      <c r="M434" t="str" cm="1">
        <f t="array" ref="M434">_xlfn.IFS(AND(I434&gt;=4,K434&gt;=4,J434&gt;=4),"Champions",AND(I434&gt;=3,K434&gt;=4,J434&gt;=3),"Loyal Customers",AND(I434&gt;=4,J434&gt;=3,K434&gt;=3),"Potential Loyalists",AND(I434&gt;=5,J434&lt;=2),"New Customers",AND(I434&gt;=3,J434&gt;=3,K434&gt;=3),"Promising",AND(I434&lt;=2,J434&gt;=3,K434&gt;=3),"Need Attention",AND(I434&gt;=3,J434&lt;=2,K434&gt;=2),"About to Sleep",AND(I434&lt;=2,J434&gt;=2,K434&gt;=2),"At Risk",AND(I434&lt;=1,K434&gt;=4),"Cant Lose Them",AND(I434&lt;=2,J434&lt;=2),"Hibernating",TRUE,"Lost")</f>
        <v>Loyal Customers</v>
      </c>
    </row>
    <row r="435" spans="2:13" x14ac:dyDescent="0.25">
      <c r="B435" s="2">
        <v>10431</v>
      </c>
      <c r="C435" s="3">
        <v>45280</v>
      </c>
      <c r="D435" s="59">
        <v>15</v>
      </c>
      <c r="E435" s="59">
        <v>151563.26999999999</v>
      </c>
      <c r="F435" s="6">
        <f t="shared" si="24"/>
        <v>11</v>
      </c>
      <c r="G435">
        <f t="shared" si="25"/>
        <v>15</v>
      </c>
      <c r="H435">
        <f t="shared" si="26"/>
        <v>151563.26999999999</v>
      </c>
      <c r="I435" cm="1">
        <f t="array" ref="I435">_xlfn.IFS($F435&lt;=30,5,$F435&lt;=60,4,$F435&lt;=120,3,$F435&lt;=180,2,TRUE,1)</f>
        <v>5</v>
      </c>
      <c r="J435" cm="1">
        <f t="array" ref="J435">_xlfn.IFS($G435&gt;=20,5,$G435&gt;=15,4,$G435&gt;=10,3,$G435&gt;=5,2,TRUE,1)</f>
        <v>4</v>
      </c>
      <c r="K435" cm="1">
        <f t="array" ref="K435">_xlfn.IFS($H435&gt;=200000,5,$H435&gt;=100000,4,$H435&gt;=50000,3,$H435&gt;=20000,2,TRUE,1)</f>
        <v>4</v>
      </c>
      <c r="L435" t="str">
        <f t="shared" si="27"/>
        <v>544</v>
      </c>
      <c r="M435" t="str" cm="1">
        <f t="array" ref="M435">_xlfn.IFS(AND(I435&gt;=4,K435&gt;=4,J435&gt;=4),"Champions",AND(I435&gt;=3,K435&gt;=4,J435&gt;=3),"Loyal Customers",AND(I435&gt;=4,J435&gt;=3,K435&gt;=3),"Potential Loyalists",AND(I435&gt;=5,J435&lt;=2),"New Customers",AND(I435&gt;=3,J435&gt;=3,K435&gt;=3),"Promising",AND(I435&lt;=2,J435&gt;=3,K435&gt;=3),"Need Attention",AND(I435&gt;=3,J435&lt;=2,K435&gt;=2),"About to Sleep",AND(I435&lt;=2,J435&gt;=2,K435&gt;=2),"At Risk",AND(I435&lt;=1,K435&gt;=4),"Cant Lose Them",AND(I435&lt;=2,J435&lt;=2),"Hibernating",TRUE,"Lost")</f>
        <v>Champions</v>
      </c>
    </row>
    <row r="436" spans="2:13" x14ac:dyDescent="0.25">
      <c r="B436" s="2">
        <v>10432</v>
      </c>
      <c r="C436" s="3">
        <v>45186</v>
      </c>
      <c r="D436" s="59">
        <v>11</v>
      </c>
      <c r="E436" s="59">
        <v>139208.78</v>
      </c>
      <c r="F436" s="6">
        <f t="shared" si="24"/>
        <v>105</v>
      </c>
      <c r="G436">
        <f t="shared" si="25"/>
        <v>11</v>
      </c>
      <c r="H436">
        <f t="shared" si="26"/>
        <v>139208.78</v>
      </c>
      <c r="I436" cm="1">
        <f t="array" ref="I436">_xlfn.IFS($F436&lt;=30,5,$F436&lt;=60,4,$F436&lt;=120,3,$F436&lt;=180,2,TRUE,1)</f>
        <v>3</v>
      </c>
      <c r="J436" cm="1">
        <f t="array" ref="J436">_xlfn.IFS($G436&gt;=20,5,$G436&gt;=15,4,$G436&gt;=10,3,$G436&gt;=5,2,TRUE,1)</f>
        <v>3</v>
      </c>
      <c r="K436" cm="1">
        <f t="array" ref="K436">_xlfn.IFS($H436&gt;=200000,5,$H436&gt;=100000,4,$H436&gt;=50000,3,$H436&gt;=20000,2,TRUE,1)</f>
        <v>4</v>
      </c>
      <c r="L436" t="str">
        <f t="shared" si="27"/>
        <v>334</v>
      </c>
      <c r="M436" t="str" cm="1">
        <f t="array" ref="M436">_xlfn.IFS(AND(I436&gt;=4,K436&gt;=4,J436&gt;=4),"Champions",AND(I436&gt;=3,K436&gt;=4,J436&gt;=3),"Loyal Customers",AND(I436&gt;=4,J436&gt;=3,K436&gt;=3),"Potential Loyalists",AND(I436&gt;=5,J436&lt;=2),"New Customers",AND(I436&gt;=3,J436&gt;=3,K436&gt;=3),"Promising",AND(I436&lt;=2,J436&gt;=3,K436&gt;=3),"Need Attention",AND(I436&gt;=3,J436&lt;=2,K436&gt;=2),"About to Sleep",AND(I436&lt;=2,J436&gt;=2,K436&gt;=2),"At Risk",AND(I436&lt;=1,K436&gt;=4),"Cant Lose Them",AND(I436&lt;=2,J436&lt;=2),"Hibernating",TRUE,"Lost")</f>
        <v>Loyal Customers</v>
      </c>
    </row>
    <row r="437" spans="2:13" x14ac:dyDescent="0.25">
      <c r="B437" s="2">
        <v>10433</v>
      </c>
      <c r="C437" s="3">
        <v>45284</v>
      </c>
      <c r="D437" s="59">
        <v>17</v>
      </c>
      <c r="E437" s="59">
        <v>157310.65</v>
      </c>
      <c r="F437" s="6">
        <f t="shared" si="24"/>
        <v>7</v>
      </c>
      <c r="G437">
        <f t="shared" si="25"/>
        <v>17</v>
      </c>
      <c r="H437">
        <f t="shared" si="26"/>
        <v>157310.65</v>
      </c>
      <c r="I437" cm="1">
        <f t="array" ref="I437">_xlfn.IFS($F437&lt;=30,5,$F437&lt;=60,4,$F437&lt;=120,3,$F437&lt;=180,2,TRUE,1)</f>
        <v>5</v>
      </c>
      <c r="J437" cm="1">
        <f t="array" ref="J437">_xlfn.IFS($G437&gt;=20,5,$G437&gt;=15,4,$G437&gt;=10,3,$G437&gt;=5,2,TRUE,1)</f>
        <v>4</v>
      </c>
      <c r="K437" cm="1">
        <f t="array" ref="K437">_xlfn.IFS($H437&gt;=200000,5,$H437&gt;=100000,4,$H437&gt;=50000,3,$H437&gt;=20000,2,TRUE,1)</f>
        <v>4</v>
      </c>
      <c r="L437" t="str">
        <f t="shared" si="27"/>
        <v>544</v>
      </c>
      <c r="M437" t="str" cm="1">
        <f t="array" ref="M437">_xlfn.IFS(AND(I437&gt;=4,K437&gt;=4,J437&gt;=4),"Champions",AND(I437&gt;=3,K437&gt;=4,J437&gt;=3),"Loyal Customers",AND(I437&gt;=4,J437&gt;=3,K437&gt;=3),"Potential Loyalists",AND(I437&gt;=5,J437&lt;=2),"New Customers",AND(I437&gt;=3,J437&gt;=3,K437&gt;=3),"Promising",AND(I437&lt;=2,J437&gt;=3,K437&gt;=3),"Need Attention",AND(I437&gt;=3,J437&lt;=2,K437&gt;=2),"About to Sleep",AND(I437&lt;=2,J437&gt;=2,K437&gt;=2),"At Risk",AND(I437&lt;=1,K437&gt;=4),"Cant Lose Them",AND(I437&lt;=2,J437&lt;=2),"Hibernating",TRUE,"Lost")</f>
        <v>Champions</v>
      </c>
    </row>
    <row r="438" spans="2:13" x14ac:dyDescent="0.25">
      <c r="B438" s="2">
        <v>10434</v>
      </c>
      <c r="C438" s="3">
        <v>45267</v>
      </c>
      <c r="D438" s="59">
        <v>14</v>
      </c>
      <c r="E438" s="59">
        <v>123479.46</v>
      </c>
      <c r="F438" s="6">
        <f t="shared" si="24"/>
        <v>24</v>
      </c>
      <c r="G438">
        <f t="shared" si="25"/>
        <v>14</v>
      </c>
      <c r="H438">
        <f t="shared" si="26"/>
        <v>123479.46</v>
      </c>
      <c r="I438" cm="1">
        <f t="array" ref="I438">_xlfn.IFS($F438&lt;=30,5,$F438&lt;=60,4,$F438&lt;=120,3,$F438&lt;=180,2,TRUE,1)</f>
        <v>5</v>
      </c>
      <c r="J438" cm="1">
        <f t="array" ref="J438">_xlfn.IFS($G438&gt;=20,5,$G438&gt;=15,4,$G438&gt;=10,3,$G438&gt;=5,2,TRUE,1)</f>
        <v>3</v>
      </c>
      <c r="K438" cm="1">
        <f t="array" ref="K438">_xlfn.IFS($H438&gt;=200000,5,$H438&gt;=100000,4,$H438&gt;=50000,3,$H438&gt;=20000,2,TRUE,1)</f>
        <v>4</v>
      </c>
      <c r="L438" t="str">
        <f t="shared" si="27"/>
        <v>534</v>
      </c>
      <c r="M438" t="str" cm="1">
        <f t="array" ref="M438">_xlfn.IFS(AND(I438&gt;=4,K438&gt;=4,J438&gt;=4),"Champions",AND(I438&gt;=3,K438&gt;=4,J438&gt;=3),"Loyal Customers",AND(I438&gt;=4,J438&gt;=3,K438&gt;=3),"Potential Loyalists",AND(I438&gt;=5,J438&lt;=2),"New Customers",AND(I438&gt;=3,J438&gt;=3,K438&gt;=3),"Promising",AND(I438&lt;=2,J438&gt;=3,K438&gt;=3),"Need Attention",AND(I438&gt;=3,J438&lt;=2,K438&gt;=2),"About to Sleep",AND(I438&lt;=2,J438&gt;=2,K438&gt;=2),"At Risk",AND(I438&lt;=1,K438&gt;=4),"Cant Lose Them",AND(I438&lt;=2,J438&lt;=2),"Hibernating",TRUE,"Lost")</f>
        <v>Loyal Customers</v>
      </c>
    </row>
    <row r="439" spans="2:13" x14ac:dyDescent="0.25">
      <c r="B439" s="2">
        <v>10435</v>
      </c>
      <c r="C439" s="3">
        <v>45287</v>
      </c>
      <c r="D439" s="59">
        <v>13</v>
      </c>
      <c r="E439" s="59">
        <v>118697.46</v>
      </c>
      <c r="F439" s="6">
        <f t="shared" si="24"/>
        <v>4</v>
      </c>
      <c r="G439">
        <f t="shared" si="25"/>
        <v>13</v>
      </c>
      <c r="H439">
        <f t="shared" si="26"/>
        <v>118697.46</v>
      </c>
      <c r="I439" cm="1">
        <f t="array" ref="I439">_xlfn.IFS($F439&lt;=30,5,$F439&lt;=60,4,$F439&lt;=120,3,$F439&lt;=180,2,TRUE,1)</f>
        <v>5</v>
      </c>
      <c r="J439" cm="1">
        <f t="array" ref="J439">_xlfn.IFS($G439&gt;=20,5,$G439&gt;=15,4,$G439&gt;=10,3,$G439&gt;=5,2,TRUE,1)</f>
        <v>3</v>
      </c>
      <c r="K439" cm="1">
        <f t="array" ref="K439">_xlfn.IFS($H439&gt;=200000,5,$H439&gt;=100000,4,$H439&gt;=50000,3,$H439&gt;=20000,2,TRUE,1)</f>
        <v>4</v>
      </c>
      <c r="L439" t="str">
        <f t="shared" si="27"/>
        <v>534</v>
      </c>
      <c r="M439" t="str" cm="1">
        <f t="array" ref="M439">_xlfn.IFS(AND(I439&gt;=4,K439&gt;=4,J439&gt;=4),"Champions",AND(I439&gt;=3,K439&gt;=4,J439&gt;=3),"Loyal Customers",AND(I439&gt;=4,J439&gt;=3,K439&gt;=3),"Potential Loyalists",AND(I439&gt;=5,J439&lt;=2),"New Customers",AND(I439&gt;=3,J439&gt;=3,K439&gt;=3),"Promising",AND(I439&lt;=2,J439&gt;=3,K439&gt;=3),"Need Attention",AND(I439&gt;=3,J439&lt;=2,K439&gt;=2),"About to Sleep",AND(I439&lt;=2,J439&gt;=2,K439&gt;=2),"At Risk",AND(I439&lt;=1,K439&gt;=4),"Cant Lose Them",AND(I439&lt;=2,J439&lt;=2),"Hibernating",TRUE,"Lost")</f>
        <v>Loyal Customers</v>
      </c>
    </row>
    <row r="440" spans="2:13" x14ac:dyDescent="0.25">
      <c r="B440" s="2">
        <v>10436</v>
      </c>
      <c r="C440" s="3">
        <v>45271</v>
      </c>
      <c r="D440" s="59">
        <v>13</v>
      </c>
      <c r="E440" s="59">
        <v>80779.039999999994</v>
      </c>
      <c r="F440" s="6">
        <f t="shared" si="24"/>
        <v>20</v>
      </c>
      <c r="G440">
        <f t="shared" si="25"/>
        <v>13</v>
      </c>
      <c r="H440">
        <f t="shared" si="26"/>
        <v>80779.039999999994</v>
      </c>
      <c r="I440" cm="1">
        <f t="array" ref="I440">_xlfn.IFS($F440&lt;=30,5,$F440&lt;=60,4,$F440&lt;=120,3,$F440&lt;=180,2,TRUE,1)</f>
        <v>5</v>
      </c>
      <c r="J440" cm="1">
        <f t="array" ref="J440">_xlfn.IFS($G440&gt;=20,5,$G440&gt;=15,4,$G440&gt;=10,3,$G440&gt;=5,2,TRUE,1)</f>
        <v>3</v>
      </c>
      <c r="K440" cm="1">
        <f t="array" ref="K440">_xlfn.IFS($H440&gt;=200000,5,$H440&gt;=100000,4,$H440&gt;=50000,3,$H440&gt;=20000,2,TRUE,1)</f>
        <v>3</v>
      </c>
      <c r="L440" t="str">
        <f t="shared" si="27"/>
        <v>533</v>
      </c>
      <c r="M440" t="str" cm="1">
        <f t="array" ref="M440">_xlfn.IFS(AND(I440&gt;=4,K440&gt;=4,J440&gt;=4),"Champions",AND(I440&gt;=3,K440&gt;=4,J440&gt;=3),"Loyal Customers",AND(I440&gt;=4,J440&gt;=3,K440&gt;=3),"Potential Loyalists",AND(I440&gt;=5,J440&lt;=2),"New Customers",AND(I440&gt;=3,J440&gt;=3,K440&gt;=3),"Promising",AND(I440&lt;=2,J440&gt;=3,K440&gt;=3),"Need Attention",AND(I440&gt;=3,J440&lt;=2,K440&gt;=2),"About to Sleep",AND(I440&lt;=2,J440&gt;=2,K440&gt;=2),"At Risk",AND(I440&lt;=1,K440&gt;=4),"Cant Lose Them",AND(I440&lt;=2,J440&lt;=2),"Hibernating",TRUE,"Lost")</f>
        <v>Potential Loyalists</v>
      </c>
    </row>
    <row r="441" spans="2:13" x14ac:dyDescent="0.25">
      <c r="B441" s="2">
        <v>10437</v>
      </c>
      <c r="C441" s="3">
        <v>45282</v>
      </c>
      <c r="D441" s="59">
        <v>26</v>
      </c>
      <c r="E441" s="59">
        <v>291173.11</v>
      </c>
      <c r="F441" s="6">
        <f t="shared" si="24"/>
        <v>9</v>
      </c>
      <c r="G441">
        <f t="shared" si="25"/>
        <v>26</v>
      </c>
      <c r="H441">
        <f t="shared" si="26"/>
        <v>291173.11</v>
      </c>
      <c r="I441" cm="1">
        <f t="array" ref="I441">_xlfn.IFS($F441&lt;=30,5,$F441&lt;=60,4,$F441&lt;=120,3,$F441&lt;=180,2,TRUE,1)</f>
        <v>5</v>
      </c>
      <c r="J441" cm="1">
        <f t="array" ref="J441">_xlfn.IFS($G441&gt;=20,5,$G441&gt;=15,4,$G441&gt;=10,3,$G441&gt;=5,2,TRUE,1)</f>
        <v>5</v>
      </c>
      <c r="K441" cm="1">
        <f t="array" ref="K441">_xlfn.IFS($H441&gt;=200000,5,$H441&gt;=100000,4,$H441&gt;=50000,3,$H441&gt;=20000,2,TRUE,1)</f>
        <v>5</v>
      </c>
      <c r="L441" t="str">
        <f t="shared" si="27"/>
        <v>555</v>
      </c>
      <c r="M441" t="str" cm="1">
        <f t="array" ref="M441">_xlfn.IFS(AND(I441&gt;=4,K441&gt;=4,J441&gt;=4),"Champions",AND(I441&gt;=3,K441&gt;=4,J441&gt;=3),"Loyal Customers",AND(I441&gt;=4,J441&gt;=3,K441&gt;=3),"Potential Loyalists",AND(I441&gt;=5,J441&lt;=2),"New Customers",AND(I441&gt;=3,J441&gt;=3,K441&gt;=3),"Promising",AND(I441&lt;=2,J441&gt;=3,K441&gt;=3),"Need Attention",AND(I441&gt;=3,J441&lt;=2,K441&gt;=2),"About to Sleep",AND(I441&lt;=2,J441&gt;=2,K441&gt;=2),"At Risk",AND(I441&lt;=1,K441&gt;=4),"Cant Lose Them",AND(I441&lt;=2,J441&lt;=2),"Hibernating",TRUE,"Lost")</f>
        <v>Champions</v>
      </c>
    </row>
    <row r="442" spans="2:13" x14ac:dyDescent="0.25">
      <c r="B442" s="2">
        <v>10438</v>
      </c>
      <c r="C442" s="3">
        <v>45275</v>
      </c>
      <c r="D442" s="59">
        <v>15</v>
      </c>
      <c r="E442" s="59">
        <v>171852.33</v>
      </c>
      <c r="F442" s="6">
        <f t="shared" si="24"/>
        <v>16</v>
      </c>
      <c r="G442">
        <f t="shared" si="25"/>
        <v>15</v>
      </c>
      <c r="H442">
        <f t="shared" si="26"/>
        <v>171852.33</v>
      </c>
      <c r="I442" cm="1">
        <f t="array" ref="I442">_xlfn.IFS($F442&lt;=30,5,$F442&lt;=60,4,$F442&lt;=120,3,$F442&lt;=180,2,TRUE,1)</f>
        <v>5</v>
      </c>
      <c r="J442" cm="1">
        <f t="array" ref="J442">_xlfn.IFS($G442&gt;=20,5,$G442&gt;=15,4,$G442&gt;=10,3,$G442&gt;=5,2,TRUE,1)</f>
        <v>4</v>
      </c>
      <c r="K442" cm="1">
        <f t="array" ref="K442">_xlfn.IFS($H442&gt;=200000,5,$H442&gt;=100000,4,$H442&gt;=50000,3,$H442&gt;=20000,2,TRUE,1)</f>
        <v>4</v>
      </c>
      <c r="L442" t="str">
        <f t="shared" si="27"/>
        <v>544</v>
      </c>
      <c r="M442" t="str" cm="1">
        <f t="array" ref="M442">_xlfn.IFS(AND(I442&gt;=4,K442&gt;=4,J442&gt;=4),"Champions",AND(I442&gt;=3,K442&gt;=4,J442&gt;=3),"Loyal Customers",AND(I442&gt;=4,J442&gt;=3,K442&gt;=3),"Potential Loyalists",AND(I442&gt;=5,J442&lt;=2),"New Customers",AND(I442&gt;=3,J442&gt;=3,K442&gt;=3),"Promising",AND(I442&lt;=2,J442&gt;=3,K442&gt;=3),"Need Attention",AND(I442&gt;=3,J442&lt;=2,K442&gt;=2),"About to Sleep",AND(I442&lt;=2,J442&gt;=2,K442&gt;=2),"At Risk",AND(I442&lt;=1,K442&gt;=4),"Cant Lose Them",AND(I442&lt;=2,J442&lt;=2),"Hibernating",TRUE,"Lost")</f>
        <v>Champions</v>
      </c>
    </row>
    <row r="443" spans="2:13" x14ac:dyDescent="0.25">
      <c r="B443" s="2">
        <v>10439</v>
      </c>
      <c r="C443" s="3">
        <v>45238</v>
      </c>
      <c r="D443" s="59">
        <v>16</v>
      </c>
      <c r="E443" s="59">
        <v>192137.77</v>
      </c>
      <c r="F443" s="6">
        <f t="shared" si="24"/>
        <v>53</v>
      </c>
      <c r="G443">
        <f t="shared" si="25"/>
        <v>16</v>
      </c>
      <c r="H443">
        <f t="shared" si="26"/>
        <v>192137.77</v>
      </c>
      <c r="I443" cm="1">
        <f t="array" ref="I443">_xlfn.IFS($F443&lt;=30,5,$F443&lt;=60,4,$F443&lt;=120,3,$F443&lt;=180,2,TRUE,1)</f>
        <v>4</v>
      </c>
      <c r="J443" cm="1">
        <f t="array" ref="J443">_xlfn.IFS($G443&gt;=20,5,$G443&gt;=15,4,$G443&gt;=10,3,$G443&gt;=5,2,TRUE,1)</f>
        <v>4</v>
      </c>
      <c r="K443" cm="1">
        <f t="array" ref="K443">_xlfn.IFS($H443&gt;=200000,5,$H443&gt;=100000,4,$H443&gt;=50000,3,$H443&gt;=20000,2,TRUE,1)</f>
        <v>4</v>
      </c>
      <c r="L443" t="str">
        <f t="shared" si="27"/>
        <v>444</v>
      </c>
      <c r="M443" t="str" cm="1">
        <f t="array" ref="M443">_xlfn.IFS(AND(I443&gt;=4,K443&gt;=4,J443&gt;=4),"Champions",AND(I443&gt;=3,K443&gt;=4,J443&gt;=3),"Loyal Customers",AND(I443&gt;=4,J443&gt;=3,K443&gt;=3),"Potential Loyalists",AND(I443&gt;=5,J443&lt;=2),"New Customers",AND(I443&gt;=3,J443&gt;=3,K443&gt;=3),"Promising",AND(I443&lt;=2,J443&gt;=3,K443&gt;=3),"Need Attention",AND(I443&gt;=3,J443&lt;=2,K443&gt;=2),"About to Sleep",AND(I443&lt;=2,J443&gt;=2,K443&gt;=2),"At Risk",AND(I443&lt;=1,K443&gt;=4),"Cant Lose Them",AND(I443&lt;=2,J443&lt;=2),"Hibernating",TRUE,"Lost")</f>
        <v>Champions</v>
      </c>
    </row>
    <row r="444" spans="2:13" x14ac:dyDescent="0.25">
      <c r="B444" s="2">
        <v>10440</v>
      </c>
      <c r="C444" s="3">
        <v>45242</v>
      </c>
      <c r="D444" s="59">
        <v>19</v>
      </c>
      <c r="E444" s="59">
        <v>221228.69</v>
      </c>
      <c r="F444" s="6">
        <f t="shared" si="24"/>
        <v>49</v>
      </c>
      <c r="G444">
        <f t="shared" si="25"/>
        <v>19</v>
      </c>
      <c r="H444">
        <f t="shared" si="26"/>
        <v>221228.69</v>
      </c>
      <c r="I444" cm="1">
        <f t="array" ref="I444">_xlfn.IFS($F444&lt;=30,5,$F444&lt;=60,4,$F444&lt;=120,3,$F444&lt;=180,2,TRUE,1)</f>
        <v>4</v>
      </c>
      <c r="J444" cm="1">
        <f t="array" ref="J444">_xlfn.IFS($G444&gt;=20,5,$G444&gt;=15,4,$G444&gt;=10,3,$G444&gt;=5,2,TRUE,1)</f>
        <v>4</v>
      </c>
      <c r="K444" cm="1">
        <f t="array" ref="K444">_xlfn.IFS($H444&gt;=200000,5,$H444&gt;=100000,4,$H444&gt;=50000,3,$H444&gt;=20000,2,TRUE,1)</f>
        <v>5</v>
      </c>
      <c r="L444" t="str">
        <f t="shared" si="27"/>
        <v>445</v>
      </c>
      <c r="M444" t="str" cm="1">
        <f t="array" ref="M444">_xlfn.IFS(AND(I444&gt;=4,K444&gt;=4,J444&gt;=4),"Champions",AND(I444&gt;=3,K444&gt;=4,J444&gt;=3),"Loyal Customers",AND(I444&gt;=4,J444&gt;=3,K444&gt;=3),"Potential Loyalists",AND(I444&gt;=5,J444&lt;=2),"New Customers",AND(I444&gt;=3,J444&gt;=3,K444&gt;=3),"Promising",AND(I444&lt;=2,J444&gt;=3,K444&gt;=3),"Need Attention",AND(I444&gt;=3,J444&lt;=2,K444&gt;=2),"About to Sleep",AND(I444&lt;=2,J444&gt;=2,K444&gt;=2),"At Risk",AND(I444&lt;=1,K444&gt;=4),"Cant Lose Them",AND(I444&lt;=2,J444&lt;=2),"Hibernating",TRUE,"Lost")</f>
        <v>Champions</v>
      </c>
    </row>
    <row r="445" spans="2:13" x14ac:dyDescent="0.25">
      <c r="B445" s="2">
        <v>10441</v>
      </c>
      <c r="C445" s="3">
        <v>45266</v>
      </c>
      <c r="D445" s="59">
        <v>19</v>
      </c>
      <c r="E445" s="59">
        <v>229461.15</v>
      </c>
      <c r="F445" s="6">
        <f t="shared" si="24"/>
        <v>25</v>
      </c>
      <c r="G445">
        <f t="shared" si="25"/>
        <v>19</v>
      </c>
      <c r="H445">
        <f t="shared" si="26"/>
        <v>229461.15</v>
      </c>
      <c r="I445" cm="1">
        <f t="array" ref="I445">_xlfn.IFS($F445&lt;=30,5,$F445&lt;=60,4,$F445&lt;=120,3,$F445&lt;=180,2,TRUE,1)</f>
        <v>5</v>
      </c>
      <c r="J445" cm="1">
        <f t="array" ref="J445">_xlfn.IFS($G445&gt;=20,5,$G445&gt;=15,4,$G445&gt;=10,3,$G445&gt;=5,2,TRUE,1)</f>
        <v>4</v>
      </c>
      <c r="K445" cm="1">
        <f t="array" ref="K445">_xlfn.IFS($H445&gt;=200000,5,$H445&gt;=100000,4,$H445&gt;=50000,3,$H445&gt;=20000,2,TRUE,1)</f>
        <v>5</v>
      </c>
      <c r="L445" t="str">
        <f t="shared" si="27"/>
        <v>545</v>
      </c>
      <c r="M445" t="str" cm="1">
        <f t="array" ref="M445">_xlfn.IFS(AND(I445&gt;=4,K445&gt;=4,J445&gt;=4),"Champions",AND(I445&gt;=3,K445&gt;=4,J445&gt;=3),"Loyal Customers",AND(I445&gt;=4,J445&gt;=3,K445&gt;=3),"Potential Loyalists",AND(I445&gt;=5,J445&lt;=2),"New Customers",AND(I445&gt;=3,J445&gt;=3,K445&gt;=3),"Promising",AND(I445&lt;=2,J445&gt;=3,K445&gt;=3),"Need Attention",AND(I445&gt;=3,J445&lt;=2,K445&gt;=2),"About to Sleep",AND(I445&lt;=2,J445&gt;=2,K445&gt;=2),"At Risk",AND(I445&lt;=1,K445&gt;=4),"Cant Lose Them",AND(I445&lt;=2,J445&lt;=2),"Hibernating",TRUE,"Lost")</f>
        <v>Champions</v>
      </c>
    </row>
    <row r="446" spans="2:13" x14ac:dyDescent="0.25">
      <c r="B446" s="2">
        <v>10442</v>
      </c>
      <c r="C446" s="3">
        <v>45291</v>
      </c>
      <c r="D446" s="59">
        <v>12</v>
      </c>
      <c r="E446" s="59">
        <v>153773.91</v>
      </c>
      <c r="F446" s="6">
        <f t="shared" si="24"/>
        <v>0</v>
      </c>
      <c r="G446">
        <f t="shared" si="25"/>
        <v>12</v>
      </c>
      <c r="H446">
        <f t="shared" si="26"/>
        <v>153773.91</v>
      </c>
      <c r="I446" cm="1">
        <f t="array" ref="I446">_xlfn.IFS($F446&lt;=30,5,$F446&lt;=60,4,$F446&lt;=120,3,$F446&lt;=180,2,TRUE,1)</f>
        <v>5</v>
      </c>
      <c r="J446" cm="1">
        <f t="array" ref="J446">_xlfn.IFS($G446&gt;=20,5,$G446&gt;=15,4,$G446&gt;=10,3,$G446&gt;=5,2,TRUE,1)</f>
        <v>3</v>
      </c>
      <c r="K446" cm="1">
        <f t="array" ref="K446">_xlfn.IFS($H446&gt;=200000,5,$H446&gt;=100000,4,$H446&gt;=50000,3,$H446&gt;=20000,2,TRUE,1)</f>
        <v>4</v>
      </c>
      <c r="L446" t="str">
        <f t="shared" si="27"/>
        <v>534</v>
      </c>
      <c r="M446" t="str" cm="1">
        <f t="array" ref="M446">_xlfn.IFS(AND(I446&gt;=4,K446&gt;=4,J446&gt;=4),"Champions",AND(I446&gt;=3,K446&gt;=4,J446&gt;=3),"Loyal Customers",AND(I446&gt;=4,J446&gt;=3,K446&gt;=3),"Potential Loyalists",AND(I446&gt;=5,J446&lt;=2),"New Customers",AND(I446&gt;=3,J446&gt;=3,K446&gt;=3),"Promising",AND(I446&lt;=2,J446&gt;=3,K446&gt;=3),"Need Attention",AND(I446&gt;=3,J446&lt;=2,K446&gt;=2),"About to Sleep",AND(I446&lt;=2,J446&gt;=2,K446&gt;=2),"At Risk",AND(I446&lt;=1,K446&gt;=4),"Cant Lose Them",AND(I446&lt;=2,J446&lt;=2),"Hibernating",TRUE,"Lost")</f>
        <v>Loyal Customers</v>
      </c>
    </row>
    <row r="447" spans="2:13" x14ac:dyDescent="0.25">
      <c r="B447" s="2">
        <v>10443</v>
      </c>
      <c r="C447" s="3">
        <v>45289</v>
      </c>
      <c r="D447" s="59">
        <v>15</v>
      </c>
      <c r="E447" s="59">
        <v>188996.92</v>
      </c>
      <c r="F447" s="6">
        <f t="shared" si="24"/>
        <v>2</v>
      </c>
      <c r="G447">
        <f t="shared" si="25"/>
        <v>15</v>
      </c>
      <c r="H447">
        <f t="shared" si="26"/>
        <v>188996.92</v>
      </c>
      <c r="I447" cm="1">
        <f t="array" ref="I447">_xlfn.IFS($F447&lt;=30,5,$F447&lt;=60,4,$F447&lt;=120,3,$F447&lt;=180,2,TRUE,1)</f>
        <v>5</v>
      </c>
      <c r="J447" cm="1">
        <f t="array" ref="J447">_xlfn.IFS($G447&gt;=20,5,$G447&gt;=15,4,$G447&gt;=10,3,$G447&gt;=5,2,TRUE,1)</f>
        <v>4</v>
      </c>
      <c r="K447" cm="1">
        <f t="array" ref="K447">_xlfn.IFS($H447&gt;=200000,5,$H447&gt;=100000,4,$H447&gt;=50000,3,$H447&gt;=20000,2,TRUE,1)</f>
        <v>4</v>
      </c>
      <c r="L447" t="str">
        <f t="shared" si="27"/>
        <v>544</v>
      </c>
      <c r="M447" t="str" cm="1">
        <f t="array" ref="M447">_xlfn.IFS(AND(I447&gt;=4,K447&gt;=4,J447&gt;=4),"Champions",AND(I447&gt;=3,K447&gt;=4,J447&gt;=3),"Loyal Customers",AND(I447&gt;=4,J447&gt;=3,K447&gt;=3),"Potential Loyalists",AND(I447&gt;=5,J447&lt;=2),"New Customers",AND(I447&gt;=3,J447&gt;=3,K447&gt;=3),"Promising",AND(I447&lt;=2,J447&gt;=3,K447&gt;=3),"Need Attention",AND(I447&gt;=3,J447&lt;=2,K447&gt;=2),"About to Sleep",AND(I447&lt;=2,J447&gt;=2,K447&gt;=2),"At Risk",AND(I447&lt;=1,K447&gt;=4),"Cant Lose Them",AND(I447&lt;=2,J447&lt;=2),"Hibernating",TRUE,"Lost")</f>
        <v>Champions</v>
      </c>
    </row>
    <row r="448" spans="2:13" x14ac:dyDescent="0.25">
      <c r="B448" s="2">
        <v>10444</v>
      </c>
      <c r="C448" s="3">
        <v>45288</v>
      </c>
      <c r="D448" s="59">
        <v>13</v>
      </c>
      <c r="E448" s="59">
        <v>162406.1</v>
      </c>
      <c r="F448" s="6">
        <f t="shared" si="24"/>
        <v>3</v>
      </c>
      <c r="G448">
        <f t="shared" si="25"/>
        <v>13</v>
      </c>
      <c r="H448">
        <f t="shared" si="26"/>
        <v>162406.1</v>
      </c>
      <c r="I448" cm="1">
        <f t="array" ref="I448">_xlfn.IFS($F448&lt;=30,5,$F448&lt;=60,4,$F448&lt;=120,3,$F448&lt;=180,2,TRUE,1)</f>
        <v>5</v>
      </c>
      <c r="J448" cm="1">
        <f t="array" ref="J448">_xlfn.IFS($G448&gt;=20,5,$G448&gt;=15,4,$G448&gt;=10,3,$G448&gt;=5,2,TRUE,1)</f>
        <v>3</v>
      </c>
      <c r="K448" cm="1">
        <f t="array" ref="K448">_xlfn.IFS($H448&gt;=200000,5,$H448&gt;=100000,4,$H448&gt;=50000,3,$H448&gt;=20000,2,TRUE,1)</f>
        <v>4</v>
      </c>
      <c r="L448" t="str">
        <f t="shared" si="27"/>
        <v>534</v>
      </c>
      <c r="M448" t="str" cm="1">
        <f t="array" ref="M448">_xlfn.IFS(AND(I448&gt;=4,K448&gt;=4,J448&gt;=4),"Champions",AND(I448&gt;=3,K448&gt;=4,J448&gt;=3),"Loyal Customers",AND(I448&gt;=4,J448&gt;=3,K448&gt;=3),"Potential Loyalists",AND(I448&gt;=5,J448&lt;=2),"New Customers",AND(I448&gt;=3,J448&gt;=3,K448&gt;=3),"Promising",AND(I448&lt;=2,J448&gt;=3,K448&gt;=3),"Need Attention",AND(I448&gt;=3,J448&lt;=2,K448&gt;=2),"About to Sleep",AND(I448&lt;=2,J448&gt;=2,K448&gt;=2),"At Risk",AND(I448&lt;=1,K448&gt;=4),"Cant Lose Them",AND(I448&lt;=2,J448&lt;=2),"Hibernating",TRUE,"Lost")</f>
        <v>Loyal Customers</v>
      </c>
    </row>
    <row r="449" spans="2:13" x14ac:dyDescent="0.25">
      <c r="B449" s="2">
        <v>10445</v>
      </c>
      <c r="C449" s="3">
        <v>45257</v>
      </c>
      <c r="D449" s="59">
        <v>9</v>
      </c>
      <c r="E449" s="59">
        <v>86135.18</v>
      </c>
      <c r="F449" s="6">
        <f t="shared" si="24"/>
        <v>34</v>
      </c>
      <c r="G449">
        <f t="shared" si="25"/>
        <v>9</v>
      </c>
      <c r="H449">
        <f t="shared" si="26"/>
        <v>86135.18</v>
      </c>
      <c r="I449" cm="1">
        <f t="array" ref="I449">_xlfn.IFS($F449&lt;=30,5,$F449&lt;=60,4,$F449&lt;=120,3,$F449&lt;=180,2,TRUE,1)</f>
        <v>4</v>
      </c>
      <c r="J449" cm="1">
        <f t="array" ref="J449">_xlfn.IFS($G449&gt;=20,5,$G449&gt;=15,4,$G449&gt;=10,3,$G449&gt;=5,2,TRUE,1)</f>
        <v>2</v>
      </c>
      <c r="K449" cm="1">
        <f t="array" ref="K449">_xlfn.IFS($H449&gt;=200000,5,$H449&gt;=100000,4,$H449&gt;=50000,3,$H449&gt;=20000,2,TRUE,1)</f>
        <v>3</v>
      </c>
      <c r="L449" t="str">
        <f t="shared" si="27"/>
        <v>423</v>
      </c>
      <c r="M449" t="str" cm="1">
        <f t="array" ref="M449">_xlfn.IFS(AND(I449&gt;=4,K449&gt;=4,J449&gt;=4),"Champions",AND(I449&gt;=3,K449&gt;=4,J449&gt;=3),"Loyal Customers",AND(I449&gt;=4,J449&gt;=3,K449&gt;=3),"Potential Loyalists",AND(I449&gt;=5,J449&lt;=2),"New Customers",AND(I449&gt;=3,J449&gt;=3,K449&gt;=3),"Promising",AND(I449&lt;=2,J449&gt;=3,K449&gt;=3),"Need Attention",AND(I449&gt;=3,J449&lt;=2,K449&gt;=2),"About to Sleep",AND(I449&lt;=2,J449&gt;=2,K449&gt;=2),"At Risk",AND(I449&lt;=1,K449&gt;=4),"Cant Lose Them",AND(I449&lt;=2,J449&lt;=2),"Hibernating",TRUE,"Lost")</f>
        <v>About to Sleep</v>
      </c>
    </row>
    <row r="450" spans="2:13" x14ac:dyDescent="0.25">
      <c r="B450" s="2">
        <v>10446</v>
      </c>
      <c r="C450" s="3">
        <v>45280</v>
      </c>
      <c r="D450" s="59">
        <v>19</v>
      </c>
      <c r="E450" s="59">
        <v>156383.4</v>
      </c>
      <c r="F450" s="6">
        <f t="shared" si="24"/>
        <v>11</v>
      </c>
      <c r="G450">
        <f t="shared" si="25"/>
        <v>19</v>
      </c>
      <c r="H450">
        <f t="shared" si="26"/>
        <v>156383.4</v>
      </c>
      <c r="I450" cm="1">
        <f t="array" ref="I450">_xlfn.IFS($F450&lt;=30,5,$F450&lt;=60,4,$F450&lt;=120,3,$F450&lt;=180,2,TRUE,1)</f>
        <v>5</v>
      </c>
      <c r="J450" cm="1">
        <f t="array" ref="J450">_xlfn.IFS($G450&gt;=20,5,$G450&gt;=15,4,$G450&gt;=10,3,$G450&gt;=5,2,TRUE,1)</f>
        <v>4</v>
      </c>
      <c r="K450" cm="1">
        <f t="array" ref="K450">_xlfn.IFS($H450&gt;=200000,5,$H450&gt;=100000,4,$H450&gt;=50000,3,$H450&gt;=20000,2,TRUE,1)</f>
        <v>4</v>
      </c>
      <c r="L450" t="str">
        <f t="shared" si="27"/>
        <v>544</v>
      </c>
      <c r="M450" t="str" cm="1">
        <f t="array" ref="M450">_xlfn.IFS(AND(I450&gt;=4,K450&gt;=4,J450&gt;=4),"Champions",AND(I450&gt;=3,K450&gt;=4,J450&gt;=3),"Loyal Customers",AND(I450&gt;=4,J450&gt;=3,K450&gt;=3),"Potential Loyalists",AND(I450&gt;=5,J450&lt;=2),"New Customers",AND(I450&gt;=3,J450&gt;=3,K450&gt;=3),"Promising",AND(I450&lt;=2,J450&gt;=3,K450&gt;=3),"Need Attention",AND(I450&gt;=3,J450&lt;=2,K450&gt;=2),"About to Sleep",AND(I450&lt;=2,J450&gt;=2,K450&gt;=2),"At Risk",AND(I450&lt;=1,K450&gt;=4),"Cant Lose Them",AND(I450&lt;=2,J450&lt;=2),"Hibernating",TRUE,"Lost")</f>
        <v>Champions</v>
      </c>
    </row>
    <row r="451" spans="2:13" x14ac:dyDescent="0.25">
      <c r="B451" s="2">
        <v>10447</v>
      </c>
      <c r="C451" s="3">
        <v>45283</v>
      </c>
      <c r="D451" s="59">
        <v>18</v>
      </c>
      <c r="E451" s="59">
        <v>158002.25</v>
      </c>
      <c r="F451" s="6">
        <f t="shared" si="24"/>
        <v>8</v>
      </c>
      <c r="G451">
        <f t="shared" si="25"/>
        <v>18</v>
      </c>
      <c r="H451">
        <f t="shared" si="26"/>
        <v>158002.25</v>
      </c>
      <c r="I451" cm="1">
        <f t="array" ref="I451">_xlfn.IFS($F451&lt;=30,5,$F451&lt;=60,4,$F451&lt;=120,3,$F451&lt;=180,2,TRUE,1)</f>
        <v>5</v>
      </c>
      <c r="J451" cm="1">
        <f t="array" ref="J451">_xlfn.IFS($G451&gt;=20,5,$G451&gt;=15,4,$G451&gt;=10,3,$G451&gt;=5,2,TRUE,1)</f>
        <v>4</v>
      </c>
      <c r="K451" cm="1">
        <f t="array" ref="K451">_xlfn.IFS($H451&gt;=200000,5,$H451&gt;=100000,4,$H451&gt;=50000,3,$H451&gt;=20000,2,TRUE,1)</f>
        <v>4</v>
      </c>
      <c r="L451" t="str">
        <f t="shared" si="27"/>
        <v>544</v>
      </c>
      <c r="M451" t="str" cm="1">
        <f t="array" ref="M451">_xlfn.IFS(AND(I451&gt;=4,K451&gt;=4,J451&gt;=4),"Champions",AND(I451&gt;=3,K451&gt;=4,J451&gt;=3),"Loyal Customers",AND(I451&gt;=4,J451&gt;=3,K451&gt;=3),"Potential Loyalists",AND(I451&gt;=5,J451&lt;=2),"New Customers",AND(I451&gt;=3,J451&gt;=3,K451&gt;=3),"Promising",AND(I451&lt;=2,J451&gt;=3,K451&gt;=3),"Need Attention",AND(I451&gt;=3,J451&lt;=2,K451&gt;=2),"About to Sleep",AND(I451&lt;=2,J451&gt;=2,K451&gt;=2),"At Risk",AND(I451&lt;=1,K451&gt;=4),"Cant Lose Them",AND(I451&lt;=2,J451&lt;=2),"Hibernating",TRUE,"Lost")</f>
        <v>Champions</v>
      </c>
    </row>
    <row r="452" spans="2:13" x14ac:dyDescent="0.25">
      <c r="B452" s="2">
        <v>10448</v>
      </c>
      <c r="C452" s="3">
        <v>45255</v>
      </c>
      <c r="D452" s="59">
        <v>13</v>
      </c>
      <c r="E452" s="59">
        <v>130593.43</v>
      </c>
      <c r="F452" s="6">
        <f t="shared" ref="F452:F503" si="28">$E$1-$C452</f>
        <v>36</v>
      </c>
      <c r="G452">
        <f t="shared" ref="G452:G503" si="29">$D452</f>
        <v>13</v>
      </c>
      <c r="H452">
        <f t="shared" ref="H452:H503" si="30">$E452</f>
        <v>130593.43</v>
      </c>
      <c r="I452" cm="1">
        <f t="array" ref="I452">_xlfn.IFS($F452&lt;=30,5,$F452&lt;=60,4,$F452&lt;=120,3,$F452&lt;=180,2,TRUE,1)</f>
        <v>4</v>
      </c>
      <c r="J452" cm="1">
        <f t="array" ref="J452">_xlfn.IFS($G452&gt;=20,5,$G452&gt;=15,4,$G452&gt;=10,3,$G452&gt;=5,2,TRUE,1)</f>
        <v>3</v>
      </c>
      <c r="K452" cm="1">
        <f t="array" ref="K452">_xlfn.IFS($H452&gt;=200000,5,$H452&gt;=100000,4,$H452&gt;=50000,3,$H452&gt;=20000,2,TRUE,1)</f>
        <v>4</v>
      </c>
      <c r="L452" t="str">
        <f t="shared" si="27"/>
        <v>434</v>
      </c>
      <c r="M452" t="str" cm="1">
        <f t="array" ref="M452">_xlfn.IFS(AND(I452&gt;=4,K452&gt;=4,J452&gt;=4),"Champions",AND(I452&gt;=3,K452&gt;=4,J452&gt;=3),"Loyal Customers",AND(I452&gt;=4,J452&gt;=3,K452&gt;=3),"Potential Loyalists",AND(I452&gt;=5,J452&lt;=2),"New Customers",AND(I452&gt;=3,J452&gt;=3,K452&gt;=3),"Promising",AND(I452&lt;=2,J452&gt;=3,K452&gt;=3),"Need Attention",AND(I452&gt;=3,J452&lt;=2,K452&gt;=2),"About to Sleep",AND(I452&lt;=2,J452&gt;=2,K452&gt;=2),"At Risk",AND(I452&lt;=1,K452&gt;=4),"Cant Lose Them",AND(I452&lt;=2,J452&lt;=2),"Hibernating",TRUE,"Lost")</f>
        <v>Loyal Customers</v>
      </c>
    </row>
    <row r="453" spans="2:13" x14ac:dyDescent="0.25">
      <c r="B453" s="2">
        <v>10449</v>
      </c>
      <c r="C453" s="3">
        <v>45283</v>
      </c>
      <c r="D453" s="59">
        <v>18</v>
      </c>
      <c r="E453" s="59">
        <v>194708.97</v>
      </c>
      <c r="F453" s="6">
        <f t="shared" si="28"/>
        <v>8</v>
      </c>
      <c r="G453">
        <f t="shared" si="29"/>
        <v>18</v>
      </c>
      <c r="H453">
        <f t="shared" si="30"/>
        <v>194708.97</v>
      </c>
      <c r="I453" cm="1">
        <f t="array" ref="I453">_xlfn.IFS($F453&lt;=30,5,$F453&lt;=60,4,$F453&lt;=120,3,$F453&lt;=180,2,TRUE,1)</f>
        <v>5</v>
      </c>
      <c r="J453" cm="1">
        <f t="array" ref="J453">_xlfn.IFS($G453&gt;=20,5,$G453&gt;=15,4,$G453&gt;=10,3,$G453&gt;=5,2,TRUE,1)</f>
        <v>4</v>
      </c>
      <c r="K453" cm="1">
        <f t="array" ref="K453">_xlfn.IFS($H453&gt;=200000,5,$H453&gt;=100000,4,$H453&gt;=50000,3,$H453&gt;=20000,2,TRUE,1)</f>
        <v>4</v>
      </c>
      <c r="L453" t="str">
        <f t="shared" ref="L453:L503" si="31">I453&amp;J453&amp;K453</f>
        <v>544</v>
      </c>
      <c r="M453" t="str" cm="1">
        <f t="array" ref="M453">_xlfn.IFS(AND(I453&gt;=4,K453&gt;=4,J453&gt;=4),"Champions",AND(I453&gt;=3,K453&gt;=4,J453&gt;=3),"Loyal Customers",AND(I453&gt;=4,J453&gt;=3,K453&gt;=3),"Potential Loyalists",AND(I453&gt;=5,J453&lt;=2),"New Customers",AND(I453&gt;=3,J453&gt;=3,K453&gt;=3),"Promising",AND(I453&lt;=2,J453&gt;=3,K453&gt;=3),"Need Attention",AND(I453&gt;=3,J453&lt;=2,K453&gt;=2),"About to Sleep",AND(I453&lt;=2,J453&gt;=2,K453&gt;=2),"At Risk",AND(I453&lt;=1,K453&gt;=4),"Cant Lose Them",AND(I453&lt;=2,J453&lt;=2),"Hibernating",TRUE,"Lost")</f>
        <v>Champions</v>
      </c>
    </row>
    <row r="454" spans="2:13" x14ac:dyDescent="0.25">
      <c r="B454" s="2">
        <v>10450</v>
      </c>
      <c r="C454" s="3">
        <v>45260</v>
      </c>
      <c r="D454" s="59">
        <v>14</v>
      </c>
      <c r="E454" s="59">
        <v>201434.62</v>
      </c>
      <c r="F454" s="6">
        <f t="shared" si="28"/>
        <v>31</v>
      </c>
      <c r="G454">
        <f t="shared" si="29"/>
        <v>14</v>
      </c>
      <c r="H454">
        <f t="shared" si="30"/>
        <v>201434.62</v>
      </c>
      <c r="I454" cm="1">
        <f t="array" ref="I454">_xlfn.IFS($F454&lt;=30,5,$F454&lt;=60,4,$F454&lt;=120,3,$F454&lt;=180,2,TRUE,1)</f>
        <v>4</v>
      </c>
      <c r="J454" cm="1">
        <f t="array" ref="J454">_xlfn.IFS($G454&gt;=20,5,$G454&gt;=15,4,$G454&gt;=10,3,$G454&gt;=5,2,TRUE,1)</f>
        <v>3</v>
      </c>
      <c r="K454" cm="1">
        <f t="array" ref="K454">_xlfn.IFS($H454&gt;=200000,5,$H454&gt;=100000,4,$H454&gt;=50000,3,$H454&gt;=20000,2,TRUE,1)</f>
        <v>5</v>
      </c>
      <c r="L454" t="str">
        <f t="shared" si="31"/>
        <v>435</v>
      </c>
      <c r="M454" t="str" cm="1">
        <f t="array" ref="M454">_xlfn.IFS(AND(I454&gt;=4,K454&gt;=4,J454&gt;=4),"Champions",AND(I454&gt;=3,K454&gt;=4,J454&gt;=3),"Loyal Customers",AND(I454&gt;=4,J454&gt;=3,K454&gt;=3),"Potential Loyalists",AND(I454&gt;=5,J454&lt;=2),"New Customers",AND(I454&gt;=3,J454&gt;=3,K454&gt;=3),"Promising",AND(I454&lt;=2,J454&gt;=3,K454&gt;=3),"Need Attention",AND(I454&gt;=3,J454&lt;=2,K454&gt;=2),"About to Sleep",AND(I454&lt;=2,J454&gt;=2,K454&gt;=2),"At Risk",AND(I454&lt;=1,K454&gt;=4),"Cant Lose Them",AND(I454&lt;=2,J454&lt;=2),"Hibernating",TRUE,"Lost")</f>
        <v>Loyal Customers</v>
      </c>
    </row>
    <row r="455" spans="2:13" x14ac:dyDescent="0.25">
      <c r="B455" s="2">
        <v>10451</v>
      </c>
      <c r="C455" s="3">
        <v>45288</v>
      </c>
      <c r="D455" s="59">
        <v>18</v>
      </c>
      <c r="E455" s="59">
        <v>253015.69</v>
      </c>
      <c r="F455" s="6">
        <f t="shared" si="28"/>
        <v>3</v>
      </c>
      <c r="G455">
        <f t="shared" si="29"/>
        <v>18</v>
      </c>
      <c r="H455">
        <f t="shared" si="30"/>
        <v>253015.69</v>
      </c>
      <c r="I455" cm="1">
        <f t="array" ref="I455">_xlfn.IFS($F455&lt;=30,5,$F455&lt;=60,4,$F455&lt;=120,3,$F455&lt;=180,2,TRUE,1)</f>
        <v>5</v>
      </c>
      <c r="J455" cm="1">
        <f t="array" ref="J455">_xlfn.IFS($G455&gt;=20,5,$G455&gt;=15,4,$G455&gt;=10,3,$G455&gt;=5,2,TRUE,1)</f>
        <v>4</v>
      </c>
      <c r="K455" cm="1">
        <f t="array" ref="K455">_xlfn.IFS($H455&gt;=200000,5,$H455&gt;=100000,4,$H455&gt;=50000,3,$H455&gt;=20000,2,TRUE,1)</f>
        <v>5</v>
      </c>
      <c r="L455" t="str">
        <f t="shared" si="31"/>
        <v>545</v>
      </c>
      <c r="M455" t="str" cm="1">
        <f t="array" ref="M455">_xlfn.IFS(AND(I455&gt;=4,K455&gt;=4,J455&gt;=4),"Champions",AND(I455&gt;=3,K455&gt;=4,J455&gt;=3),"Loyal Customers",AND(I455&gt;=4,J455&gt;=3,K455&gt;=3),"Potential Loyalists",AND(I455&gt;=5,J455&lt;=2),"New Customers",AND(I455&gt;=3,J455&gt;=3,K455&gt;=3),"Promising",AND(I455&lt;=2,J455&gt;=3,K455&gt;=3),"Need Attention",AND(I455&gt;=3,J455&lt;=2,K455&gt;=2),"About to Sleep",AND(I455&lt;=2,J455&gt;=2,K455&gt;=2),"At Risk",AND(I455&lt;=1,K455&gt;=4),"Cant Lose Them",AND(I455&lt;=2,J455&lt;=2),"Hibernating",TRUE,"Lost")</f>
        <v>Champions</v>
      </c>
    </row>
    <row r="456" spans="2:13" x14ac:dyDescent="0.25">
      <c r="B456" s="2">
        <v>10452</v>
      </c>
      <c r="C456" s="3">
        <v>45274</v>
      </c>
      <c r="D456" s="59">
        <v>16</v>
      </c>
      <c r="E456" s="59">
        <v>154394.48000000001</v>
      </c>
      <c r="F456" s="6">
        <f t="shared" si="28"/>
        <v>17</v>
      </c>
      <c r="G456">
        <f t="shared" si="29"/>
        <v>16</v>
      </c>
      <c r="H456">
        <f t="shared" si="30"/>
        <v>154394.48000000001</v>
      </c>
      <c r="I456" cm="1">
        <f t="array" ref="I456">_xlfn.IFS($F456&lt;=30,5,$F456&lt;=60,4,$F456&lt;=120,3,$F456&lt;=180,2,TRUE,1)</f>
        <v>5</v>
      </c>
      <c r="J456" cm="1">
        <f t="array" ref="J456">_xlfn.IFS($G456&gt;=20,5,$G456&gt;=15,4,$G456&gt;=10,3,$G456&gt;=5,2,TRUE,1)</f>
        <v>4</v>
      </c>
      <c r="K456" cm="1">
        <f t="array" ref="K456">_xlfn.IFS($H456&gt;=200000,5,$H456&gt;=100000,4,$H456&gt;=50000,3,$H456&gt;=20000,2,TRUE,1)</f>
        <v>4</v>
      </c>
      <c r="L456" t="str">
        <f t="shared" si="31"/>
        <v>544</v>
      </c>
      <c r="M456" t="str" cm="1">
        <f t="array" ref="M456">_xlfn.IFS(AND(I456&gt;=4,K456&gt;=4,J456&gt;=4),"Champions",AND(I456&gt;=3,K456&gt;=4,J456&gt;=3),"Loyal Customers",AND(I456&gt;=4,J456&gt;=3,K456&gt;=3),"Potential Loyalists",AND(I456&gt;=5,J456&lt;=2),"New Customers",AND(I456&gt;=3,J456&gt;=3,K456&gt;=3),"Promising",AND(I456&lt;=2,J456&gt;=3,K456&gt;=3),"Need Attention",AND(I456&gt;=3,J456&lt;=2,K456&gt;=2),"About to Sleep",AND(I456&lt;=2,J456&gt;=2,K456&gt;=2),"At Risk",AND(I456&lt;=1,K456&gt;=4),"Cant Lose Them",AND(I456&lt;=2,J456&lt;=2),"Hibernating",TRUE,"Lost")</f>
        <v>Champions</v>
      </c>
    </row>
    <row r="457" spans="2:13" x14ac:dyDescent="0.25">
      <c r="B457" s="2">
        <v>10453</v>
      </c>
      <c r="C457" s="3">
        <v>45274</v>
      </c>
      <c r="D457" s="59">
        <v>12</v>
      </c>
      <c r="E457" s="59">
        <v>111761.82</v>
      </c>
      <c r="F457" s="6">
        <f t="shared" si="28"/>
        <v>17</v>
      </c>
      <c r="G457">
        <f t="shared" si="29"/>
        <v>12</v>
      </c>
      <c r="H457">
        <f t="shared" si="30"/>
        <v>111761.82</v>
      </c>
      <c r="I457" cm="1">
        <f t="array" ref="I457">_xlfn.IFS($F457&lt;=30,5,$F457&lt;=60,4,$F457&lt;=120,3,$F457&lt;=180,2,TRUE,1)</f>
        <v>5</v>
      </c>
      <c r="J457" cm="1">
        <f t="array" ref="J457">_xlfn.IFS($G457&gt;=20,5,$G457&gt;=15,4,$G457&gt;=10,3,$G457&gt;=5,2,TRUE,1)</f>
        <v>3</v>
      </c>
      <c r="K457" cm="1">
        <f t="array" ref="K457">_xlfn.IFS($H457&gt;=200000,5,$H457&gt;=100000,4,$H457&gt;=50000,3,$H457&gt;=20000,2,TRUE,1)</f>
        <v>4</v>
      </c>
      <c r="L457" t="str">
        <f t="shared" si="31"/>
        <v>534</v>
      </c>
      <c r="M457" t="str" cm="1">
        <f t="array" ref="M457">_xlfn.IFS(AND(I457&gt;=4,K457&gt;=4,J457&gt;=4),"Champions",AND(I457&gt;=3,K457&gt;=4,J457&gt;=3),"Loyal Customers",AND(I457&gt;=4,J457&gt;=3,K457&gt;=3),"Potential Loyalists",AND(I457&gt;=5,J457&lt;=2),"New Customers",AND(I457&gt;=3,J457&gt;=3,K457&gt;=3),"Promising",AND(I457&lt;=2,J457&gt;=3,K457&gt;=3),"Need Attention",AND(I457&gt;=3,J457&lt;=2,K457&gt;=2),"About to Sleep",AND(I457&lt;=2,J457&gt;=2,K457&gt;=2),"At Risk",AND(I457&lt;=1,K457&gt;=4),"Cant Lose Them",AND(I457&lt;=2,J457&lt;=2),"Hibernating",TRUE,"Lost")</f>
        <v>Loyal Customers</v>
      </c>
    </row>
    <row r="458" spans="2:13" x14ac:dyDescent="0.25">
      <c r="B458" s="2">
        <v>10454</v>
      </c>
      <c r="C458" s="3">
        <v>45210</v>
      </c>
      <c r="D458" s="59">
        <v>10</v>
      </c>
      <c r="E458" s="59">
        <v>62570.91</v>
      </c>
      <c r="F458" s="6">
        <f t="shared" si="28"/>
        <v>81</v>
      </c>
      <c r="G458">
        <f t="shared" si="29"/>
        <v>10</v>
      </c>
      <c r="H458">
        <f t="shared" si="30"/>
        <v>62570.91</v>
      </c>
      <c r="I458" cm="1">
        <f t="array" ref="I458">_xlfn.IFS($F458&lt;=30,5,$F458&lt;=60,4,$F458&lt;=120,3,$F458&lt;=180,2,TRUE,1)</f>
        <v>3</v>
      </c>
      <c r="J458" cm="1">
        <f t="array" ref="J458">_xlfn.IFS($G458&gt;=20,5,$G458&gt;=15,4,$G458&gt;=10,3,$G458&gt;=5,2,TRUE,1)</f>
        <v>3</v>
      </c>
      <c r="K458" cm="1">
        <f t="array" ref="K458">_xlfn.IFS($H458&gt;=200000,5,$H458&gt;=100000,4,$H458&gt;=50000,3,$H458&gt;=20000,2,TRUE,1)</f>
        <v>3</v>
      </c>
      <c r="L458" t="str">
        <f t="shared" si="31"/>
        <v>333</v>
      </c>
      <c r="M458" t="str" cm="1">
        <f t="array" ref="M458">_xlfn.IFS(AND(I458&gt;=4,K458&gt;=4,J458&gt;=4),"Champions",AND(I458&gt;=3,K458&gt;=4,J458&gt;=3),"Loyal Customers",AND(I458&gt;=4,J458&gt;=3,K458&gt;=3),"Potential Loyalists",AND(I458&gt;=5,J458&lt;=2),"New Customers",AND(I458&gt;=3,J458&gt;=3,K458&gt;=3),"Promising",AND(I458&lt;=2,J458&gt;=3,K458&gt;=3),"Need Attention",AND(I458&gt;=3,J458&lt;=2,K458&gt;=2),"About to Sleep",AND(I458&lt;=2,J458&gt;=2,K458&gt;=2),"At Risk",AND(I458&lt;=1,K458&gt;=4),"Cant Lose Them",AND(I458&lt;=2,J458&lt;=2),"Hibernating",TRUE,"Lost")</f>
        <v>Promising</v>
      </c>
    </row>
    <row r="459" spans="2:13" x14ac:dyDescent="0.25">
      <c r="B459" s="2">
        <v>10455</v>
      </c>
      <c r="C459" s="3">
        <v>45256</v>
      </c>
      <c r="D459" s="59">
        <v>16</v>
      </c>
      <c r="E459" s="59">
        <v>168414.38</v>
      </c>
      <c r="F459" s="6">
        <f t="shared" si="28"/>
        <v>35</v>
      </c>
      <c r="G459">
        <f t="shared" si="29"/>
        <v>16</v>
      </c>
      <c r="H459">
        <f t="shared" si="30"/>
        <v>168414.38</v>
      </c>
      <c r="I459" cm="1">
        <f t="array" ref="I459">_xlfn.IFS($F459&lt;=30,5,$F459&lt;=60,4,$F459&lt;=120,3,$F459&lt;=180,2,TRUE,1)</f>
        <v>4</v>
      </c>
      <c r="J459" cm="1">
        <f t="array" ref="J459">_xlfn.IFS($G459&gt;=20,5,$G459&gt;=15,4,$G459&gt;=10,3,$G459&gt;=5,2,TRUE,1)</f>
        <v>4</v>
      </c>
      <c r="K459" cm="1">
        <f t="array" ref="K459">_xlfn.IFS($H459&gt;=200000,5,$H459&gt;=100000,4,$H459&gt;=50000,3,$H459&gt;=20000,2,TRUE,1)</f>
        <v>4</v>
      </c>
      <c r="L459" t="str">
        <f t="shared" si="31"/>
        <v>444</v>
      </c>
      <c r="M459" t="str" cm="1">
        <f t="array" ref="M459">_xlfn.IFS(AND(I459&gt;=4,K459&gt;=4,J459&gt;=4),"Champions",AND(I459&gt;=3,K459&gt;=4,J459&gt;=3),"Loyal Customers",AND(I459&gt;=4,J459&gt;=3,K459&gt;=3),"Potential Loyalists",AND(I459&gt;=5,J459&lt;=2),"New Customers",AND(I459&gt;=3,J459&gt;=3,K459&gt;=3),"Promising",AND(I459&lt;=2,J459&gt;=3,K459&gt;=3),"Need Attention",AND(I459&gt;=3,J459&lt;=2,K459&gt;=2),"About to Sleep",AND(I459&lt;=2,J459&gt;=2,K459&gt;=2),"At Risk",AND(I459&lt;=1,K459&gt;=4),"Cant Lose Them",AND(I459&lt;=2,J459&lt;=2),"Hibernating",TRUE,"Lost")</f>
        <v>Champions</v>
      </c>
    </row>
    <row r="460" spans="2:13" x14ac:dyDescent="0.25">
      <c r="B460" s="2">
        <v>10456</v>
      </c>
      <c r="C460" s="3">
        <v>45284</v>
      </c>
      <c r="D460" s="59">
        <v>14</v>
      </c>
      <c r="E460" s="59">
        <v>179916.47</v>
      </c>
      <c r="F460" s="6">
        <f t="shared" si="28"/>
        <v>7</v>
      </c>
      <c r="G460">
        <f t="shared" si="29"/>
        <v>14</v>
      </c>
      <c r="H460">
        <f t="shared" si="30"/>
        <v>179916.47</v>
      </c>
      <c r="I460" cm="1">
        <f t="array" ref="I460">_xlfn.IFS($F460&lt;=30,5,$F460&lt;=60,4,$F460&lt;=120,3,$F460&lt;=180,2,TRUE,1)</f>
        <v>5</v>
      </c>
      <c r="J460" cm="1">
        <f t="array" ref="J460">_xlfn.IFS($G460&gt;=20,5,$G460&gt;=15,4,$G460&gt;=10,3,$G460&gt;=5,2,TRUE,1)</f>
        <v>3</v>
      </c>
      <c r="K460" cm="1">
        <f t="array" ref="K460">_xlfn.IFS($H460&gt;=200000,5,$H460&gt;=100000,4,$H460&gt;=50000,3,$H460&gt;=20000,2,TRUE,1)</f>
        <v>4</v>
      </c>
      <c r="L460" t="str">
        <f t="shared" si="31"/>
        <v>534</v>
      </c>
      <c r="M460" t="str" cm="1">
        <f t="array" ref="M460">_xlfn.IFS(AND(I460&gt;=4,K460&gt;=4,J460&gt;=4),"Champions",AND(I460&gt;=3,K460&gt;=4,J460&gt;=3),"Loyal Customers",AND(I460&gt;=4,J460&gt;=3,K460&gt;=3),"Potential Loyalists",AND(I460&gt;=5,J460&lt;=2),"New Customers",AND(I460&gt;=3,J460&gt;=3,K460&gt;=3),"Promising",AND(I460&lt;=2,J460&gt;=3,K460&gt;=3),"Need Attention",AND(I460&gt;=3,J460&lt;=2,K460&gt;=2),"About to Sleep",AND(I460&lt;=2,J460&gt;=2,K460&gt;=2),"At Risk",AND(I460&lt;=1,K460&gt;=4),"Cant Lose Them",AND(I460&lt;=2,J460&lt;=2),"Hibernating",TRUE,"Lost")</f>
        <v>Loyal Customers</v>
      </c>
    </row>
    <row r="461" spans="2:13" x14ac:dyDescent="0.25">
      <c r="B461" s="2">
        <v>10457</v>
      </c>
      <c r="C461" s="3">
        <v>45226</v>
      </c>
      <c r="D461" s="59">
        <v>8</v>
      </c>
      <c r="E461" s="59">
        <v>115089.01</v>
      </c>
      <c r="F461" s="6">
        <f t="shared" si="28"/>
        <v>65</v>
      </c>
      <c r="G461">
        <f t="shared" si="29"/>
        <v>8</v>
      </c>
      <c r="H461">
        <f t="shared" si="30"/>
        <v>115089.01</v>
      </c>
      <c r="I461" cm="1">
        <f t="array" ref="I461">_xlfn.IFS($F461&lt;=30,5,$F461&lt;=60,4,$F461&lt;=120,3,$F461&lt;=180,2,TRUE,1)</f>
        <v>3</v>
      </c>
      <c r="J461" cm="1">
        <f t="array" ref="J461">_xlfn.IFS($G461&gt;=20,5,$G461&gt;=15,4,$G461&gt;=10,3,$G461&gt;=5,2,TRUE,1)</f>
        <v>2</v>
      </c>
      <c r="K461" cm="1">
        <f t="array" ref="K461">_xlfn.IFS($H461&gt;=200000,5,$H461&gt;=100000,4,$H461&gt;=50000,3,$H461&gt;=20000,2,TRUE,1)</f>
        <v>4</v>
      </c>
      <c r="L461" t="str">
        <f t="shared" si="31"/>
        <v>324</v>
      </c>
      <c r="M461" t="str" cm="1">
        <f t="array" ref="M461">_xlfn.IFS(AND(I461&gt;=4,K461&gt;=4,J461&gt;=4),"Champions",AND(I461&gt;=3,K461&gt;=4,J461&gt;=3),"Loyal Customers",AND(I461&gt;=4,J461&gt;=3,K461&gt;=3),"Potential Loyalists",AND(I461&gt;=5,J461&lt;=2),"New Customers",AND(I461&gt;=3,J461&gt;=3,K461&gt;=3),"Promising",AND(I461&lt;=2,J461&gt;=3,K461&gt;=3),"Need Attention",AND(I461&gt;=3,J461&lt;=2,K461&gt;=2),"About to Sleep",AND(I461&lt;=2,J461&gt;=2,K461&gt;=2),"At Risk",AND(I461&lt;=1,K461&gt;=4),"Cant Lose Them",AND(I461&lt;=2,J461&lt;=2),"Hibernating",TRUE,"Lost")</f>
        <v>About to Sleep</v>
      </c>
    </row>
    <row r="462" spans="2:13" x14ac:dyDescent="0.25">
      <c r="B462" s="2">
        <v>10458</v>
      </c>
      <c r="C462" s="3">
        <v>45267</v>
      </c>
      <c r="D462" s="59">
        <v>14</v>
      </c>
      <c r="E462" s="59">
        <v>143458.07</v>
      </c>
      <c r="F462" s="6">
        <f t="shared" si="28"/>
        <v>24</v>
      </c>
      <c r="G462">
        <f t="shared" si="29"/>
        <v>14</v>
      </c>
      <c r="H462">
        <f t="shared" si="30"/>
        <v>143458.07</v>
      </c>
      <c r="I462" cm="1">
        <f t="array" ref="I462">_xlfn.IFS($F462&lt;=30,5,$F462&lt;=60,4,$F462&lt;=120,3,$F462&lt;=180,2,TRUE,1)</f>
        <v>5</v>
      </c>
      <c r="J462" cm="1">
        <f t="array" ref="J462">_xlfn.IFS($G462&gt;=20,5,$G462&gt;=15,4,$G462&gt;=10,3,$G462&gt;=5,2,TRUE,1)</f>
        <v>3</v>
      </c>
      <c r="K462" cm="1">
        <f t="array" ref="K462">_xlfn.IFS($H462&gt;=200000,5,$H462&gt;=100000,4,$H462&gt;=50000,3,$H462&gt;=20000,2,TRUE,1)</f>
        <v>4</v>
      </c>
      <c r="L462" t="str">
        <f t="shared" si="31"/>
        <v>534</v>
      </c>
      <c r="M462" t="str" cm="1">
        <f t="array" ref="M462">_xlfn.IFS(AND(I462&gt;=4,K462&gt;=4,J462&gt;=4),"Champions",AND(I462&gt;=3,K462&gt;=4,J462&gt;=3),"Loyal Customers",AND(I462&gt;=4,J462&gt;=3,K462&gt;=3),"Potential Loyalists",AND(I462&gt;=5,J462&lt;=2),"New Customers",AND(I462&gt;=3,J462&gt;=3,K462&gt;=3),"Promising",AND(I462&lt;=2,J462&gt;=3,K462&gt;=3),"Need Attention",AND(I462&gt;=3,J462&lt;=2,K462&gt;=2),"About to Sleep",AND(I462&lt;=2,J462&gt;=2,K462&gt;=2),"At Risk",AND(I462&lt;=1,K462&gt;=4),"Cant Lose Them",AND(I462&lt;=2,J462&lt;=2),"Hibernating",TRUE,"Lost")</f>
        <v>Loyal Customers</v>
      </c>
    </row>
    <row r="463" spans="2:13" x14ac:dyDescent="0.25">
      <c r="B463" s="2">
        <v>10459</v>
      </c>
      <c r="C463" s="3">
        <v>45270</v>
      </c>
      <c r="D463" s="59">
        <v>15</v>
      </c>
      <c r="E463" s="59">
        <v>159731.21</v>
      </c>
      <c r="F463" s="6">
        <f t="shared" si="28"/>
        <v>21</v>
      </c>
      <c r="G463">
        <f t="shared" si="29"/>
        <v>15</v>
      </c>
      <c r="H463">
        <f t="shared" si="30"/>
        <v>159731.21</v>
      </c>
      <c r="I463" cm="1">
        <f t="array" ref="I463">_xlfn.IFS($F463&lt;=30,5,$F463&lt;=60,4,$F463&lt;=120,3,$F463&lt;=180,2,TRUE,1)</f>
        <v>5</v>
      </c>
      <c r="J463" cm="1">
        <f t="array" ref="J463">_xlfn.IFS($G463&gt;=20,5,$G463&gt;=15,4,$G463&gt;=10,3,$G463&gt;=5,2,TRUE,1)</f>
        <v>4</v>
      </c>
      <c r="K463" cm="1">
        <f t="array" ref="K463">_xlfn.IFS($H463&gt;=200000,5,$H463&gt;=100000,4,$H463&gt;=50000,3,$H463&gt;=20000,2,TRUE,1)</f>
        <v>4</v>
      </c>
      <c r="L463" t="str">
        <f t="shared" si="31"/>
        <v>544</v>
      </c>
      <c r="M463" t="str" cm="1">
        <f t="array" ref="M463">_xlfn.IFS(AND(I463&gt;=4,K463&gt;=4,J463&gt;=4),"Champions",AND(I463&gt;=3,K463&gt;=4,J463&gt;=3),"Loyal Customers",AND(I463&gt;=4,J463&gt;=3,K463&gt;=3),"Potential Loyalists",AND(I463&gt;=5,J463&lt;=2),"New Customers",AND(I463&gt;=3,J463&gt;=3,K463&gt;=3),"Promising",AND(I463&lt;=2,J463&gt;=3,K463&gt;=3),"Need Attention",AND(I463&gt;=3,J463&lt;=2,K463&gt;=2),"About to Sleep",AND(I463&lt;=2,J463&gt;=2,K463&gt;=2),"At Risk",AND(I463&lt;=1,K463&gt;=4),"Cant Lose Them",AND(I463&lt;=2,J463&lt;=2),"Hibernating",TRUE,"Lost")</f>
        <v>Champions</v>
      </c>
    </row>
    <row r="464" spans="2:13" x14ac:dyDescent="0.25">
      <c r="B464" s="2">
        <v>10460</v>
      </c>
      <c r="C464" s="3">
        <v>45215</v>
      </c>
      <c r="D464" s="59">
        <v>7</v>
      </c>
      <c r="E464" s="59">
        <v>60405.9</v>
      </c>
      <c r="F464" s="6">
        <f t="shared" si="28"/>
        <v>76</v>
      </c>
      <c r="G464">
        <f t="shared" si="29"/>
        <v>7</v>
      </c>
      <c r="H464">
        <f t="shared" si="30"/>
        <v>60405.9</v>
      </c>
      <c r="I464" cm="1">
        <f t="array" ref="I464">_xlfn.IFS($F464&lt;=30,5,$F464&lt;=60,4,$F464&lt;=120,3,$F464&lt;=180,2,TRUE,1)</f>
        <v>3</v>
      </c>
      <c r="J464" cm="1">
        <f t="array" ref="J464">_xlfn.IFS($G464&gt;=20,5,$G464&gt;=15,4,$G464&gt;=10,3,$G464&gt;=5,2,TRUE,1)</f>
        <v>2</v>
      </c>
      <c r="K464" cm="1">
        <f t="array" ref="K464">_xlfn.IFS($H464&gt;=200000,5,$H464&gt;=100000,4,$H464&gt;=50000,3,$H464&gt;=20000,2,TRUE,1)</f>
        <v>3</v>
      </c>
      <c r="L464" t="str">
        <f t="shared" si="31"/>
        <v>323</v>
      </c>
      <c r="M464" t="str" cm="1">
        <f t="array" ref="M464">_xlfn.IFS(AND(I464&gt;=4,K464&gt;=4,J464&gt;=4),"Champions",AND(I464&gt;=3,K464&gt;=4,J464&gt;=3),"Loyal Customers",AND(I464&gt;=4,J464&gt;=3,K464&gt;=3),"Potential Loyalists",AND(I464&gt;=5,J464&lt;=2),"New Customers",AND(I464&gt;=3,J464&gt;=3,K464&gt;=3),"Promising",AND(I464&lt;=2,J464&gt;=3,K464&gt;=3),"Need Attention",AND(I464&gt;=3,J464&lt;=2,K464&gt;=2),"About to Sleep",AND(I464&lt;=2,J464&gt;=2,K464&gt;=2),"At Risk",AND(I464&lt;=1,K464&gt;=4),"Cant Lose Them",AND(I464&lt;=2,J464&lt;=2),"Hibernating",TRUE,"Lost")</f>
        <v>About to Sleep</v>
      </c>
    </row>
    <row r="465" spans="2:13" x14ac:dyDescent="0.25">
      <c r="B465" s="2">
        <v>10461</v>
      </c>
      <c r="C465" s="3">
        <v>45285</v>
      </c>
      <c r="D465" s="59">
        <v>15</v>
      </c>
      <c r="E465" s="59">
        <v>158634.38</v>
      </c>
      <c r="F465" s="6">
        <f t="shared" si="28"/>
        <v>6</v>
      </c>
      <c r="G465">
        <f t="shared" si="29"/>
        <v>15</v>
      </c>
      <c r="H465">
        <f t="shared" si="30"/>
        <v>158634.38</v>
      </c>
      <c r="I465" cm="1">
        <f t="array" ref="I465">_xlfn.IFS($F465&lt;=30,5,$F465&lt;=60,4,$F465&lt;=120,3,$F465&lt;=180,2,TRUE,1)</f>
        <v>5</v>
      </c>
      <c r="J465" cm="1">
        <f t="array" ref="J465">_xlfn.IFS($G465&gt;=20,5,$G465&gt;=15,4,$G465&gt;=10,3,$G465&gt;=5,2,TRUE,1)</f>
        <v>4</v>
      </c>
      <c r="K465" cm="1">
        <f t="array" ref="K465">_xlfn.IFS($H465&gt;=200000,5,$H465&gt;=100000,4,$H465&gt;=50000,3,$H465&gt;=20000,2,TRUE,1)</f>
        <v>4</v>
      </c>
      <c r="L465" t="str">
        <f t="shared" si="31"/>
        <v>544</v>
      </c>
      <c r="M465" t="str" cm="1">
        <f t="array" ref="M465">_xlfn.IFS(AND(I465&gt;=4,K465&gt;=4,J465&gt;=4),"Champions",AND(I465&gt;=3,K465&gt;=4,J465&gt;=3),"Loyal Customers",AND(I465&gt;=4,J465&gt;=3,K465&gt;=3),"Potential Loyalists",AND(I465&gt;=5,J465&lt;=2),"New Customers",AND(I465&gt;=3,J465&gt;=3,K465&gt;=3),"Promising",AND(I465&lt;=2,J465&gt;=3,K465&gt;=3),"Need Attention",AND(I465&gt;=3,J465&lt;=2,K465&gt;=2),"About to Sleep",AND(I465&lt;=2,J465&gt;=2,K465&gt;=2),"At Risk",AND(I465&lt;=1,K465&gt;=4),"Cant Lose Them",AND(I465&lt;=2,J465&lt;=2),"Hibernating",TRUE,"Lost")</f>
        <v>Champions</v>
      </c>
    </row>
    <row r="466" spans="2:13" x14ac:dyDescent="0.25">
      <c r="B466" s="2">
        <v>10462</v>
      </c>
      <c r="C466" s="3">
        <v>45284</v>
      </c>
      <c r="D466" s="59">
        <v>14</v>
      </c>
      <c r="E466" s="59">
        <v>140231.57999999999</v>
      </c>
      <c r="F466" s="6">
        <f t="shared" si="28"/>
        <v>7</v>
      </c>
      <c r="G466">
        <f t="shared" si="29"/>
        <v>14</v>
      </c>
      <c r="H466">
        <f t="shared" si="30"/>
        <v>140231.57999999999</v>
      </c>
      <c r="I466" cm="1">
        <f t="array" ref="I466">_xlfn.IFS($F466&lt;=30,5,$F466&lt;=60,4,$F466&lt;=120,3,$F466&lt;=180,2,TRUE,1)</f>
        <v>5</v>
      </c>
      <c r="J466" cm="1">
        <f t="array" ref="J466">_xlfn.IFS($G466&gt;=20,5,$G466&gt;=15,4,$G466&gt;=10,3,$G466&gt;=5,2,TRUE,1)</f>
        <v>3</v>
      </c>
      <c r="K466" cm="1">
        <f t="array" ref="K466">_xlfn.IFS($H466&gt;=200000,5,$H466&gt;=100000,4,$H466&gt;=50000,3,$H466&gt;=20000,2,TRUE,1)</f>
        <v>4</v>
      </c>
      <c r="L466" t="str">
        <f t="shared" si="31"/>
        <v>534</v>
      </c>
      <c r="M466" t="str" cm="1">
        <f t="array" ref="M466">_xlfn.IFS(AND(I466&gt;=4,K466&gt;=4,J466&gt;=4),"Champions",AND(I466&gt;=3,K466&gt;=4,J466&gt;=3),"Loyal Customers",AND(I466&gt;=4,J466&gt;=3,K466&gt;=3),"Potential Loyalists",AND(I466&gt;=5,J466&lt;=2),"New Customers",AND(I466&gt;=3,J466&gt;=3,K466&gt;=3),"Promising",AND(I466&lt;=2,J466&gt;=3,K466&gt;=3),"Need Attention",AND(I466&gt;=3,J466&lt;=2,K466&gt;=2),"About to Sleep",AND(I466&lt;=2,J466&gt;=2,K466&gt;=2),"At Risk",AND(I466&lt;=1,K466&gt;=4),"Cant Lose Them",AND(I466&lt;=2,J466&lt;=2),"Hibernating",TRUE,"Lost")</f>
        <v>Loyal Customers</v>
      </c>
    </row>
    <row r="467" spans="2:13" x14ac:dyDescent="0.25">
      <c r="B467" s="2">
        <v>10463</v>
      </c>
      <c r="C467" s="3">
        <v>45291</v>
      </c>
      <c r="D467" s="59">
        <v>13</v>
      </c>
      <c r="E467" s="59">
        <v>116492.64</v>
      </c>
      <c r="F467" s="6">
        <f t="shared" si="28"/>
        <v>0</v>
      </c>
      <c r="G467">
        <f t="shared" si="29"/>
        <v>13</v>
      </c>
      <c r="H467">
        <f t="shared" si="30"/>
        <v>116492.64</v>
      </c>
      <c r="I467" cm="1">
        <f t="array" ref="I467">_xlfn.IFS($F467&lt;=30,5,$F467&lt;=60,4,$F467&lt;=120,3,$F467&lt;=180,2,TRUE,1)</f>
        <v>5</v>
      </c>
      <c r="J467" cm="1">
        <f t="array" ref="J467">_xlfn.IFS($G467&gt;=20,5,$G467&gt;=15,4,$G467&gt;=10,3,$G467&gt;=5,2,TRUE,1)</f>
        <v>3</v>
      </c>
      <c r="K467" cm="1">
        <f t="array" ref="K467">_xlfn.IFS($H467&gt;=200000,5,$H467&gt;=100000,4,$H467&gt;=50000,3,$H467&gt;=20000,2,TRUE,1)</f>
        <v>4</v>
      </c>
      <c r="L467" t="str">
        <f t="shared" si="31"/>
        <v>534</v>
      </c>
      <c r="M467" t="str" cm="1">
        <f t="array" ref="M467">_xlfn.IFS(AND(I467&gt;=4,K467&gt;=4,J467&gt;=4),"Champions",AND(I467&gt;=3,K467&gt;=4,J467&gt;=3),"Loyal Customers",AND(I467&gt;=4,J467&gt;=3,K467&gt;=3),"Potential Loyalists",AND(I467&gt;=5,J467&lt;=2),"New Customers",AND(I467&gt;=3,J467&gt;=3,K467&gt;=3),"Promising",AND(I467&lt;=2,J467&gt;=3,K467&gt;=3),"Need Attention",AND(I467&gt;=3,J467&lt;=2,K467&gt;=2),"About to Sleep",AND(I467&lt;=2,J467&gt;=2,K467&gt;=2),"At Risk",AND(I467&lt;=1,K467&gt;=4),"Cant Lose Them",AND(I467&lt;=2,J467&lt;=2),"Hibernating",TRUE,"Lost")</f>
        <v>Loyal Customers</v>
      </c>
    </row>
    <row r="468" spans="2:13" x14ac:dyDescent="0.25">
      <c r="B468" s="2">
        <v>10464</v>
      </c>
      <c r="C468" s="3">
        <v>45290</v>
      </c>
      <c r="D468" s="59">
        <v>16</v>
      </c>
      <c r="E468" s="59">
        <v>248653.59</v>
      </c>
      <c r="F468" s="6">
        <f t="shared" si="28"/>
        <v>1</v>
      </c>
      <c r="G468">
        <f t="shared" si="29"/>
        <v>16</v>
      </c>
      <c r="H468">
        <f t="shared" si="30"/>
        <v>248653.59</v>
      </c>
      <c r="I468" cm="1">
        <f t="array" ref="I468">_xlfn.IFS($F468&lt;=30,5,$F468&lt;=60,4,$F468&lt;=120,3,$F468&lt;=180,2,TRUE,1)</f>
        <v>5</v>
      </c>
      <c r="J468" cm="1">
        <f t="array" ref="J468">_xlfn.IFS($G468&gt;=20,5,$G468&gt;=15,4,$G468&gt;=10,3,$G468&gt;=5,2,TRUE,1)</f>
        <v>4</v>
      </c>
      <c r="K468" cm="1">
        <f t="array" ref="K468">_xlfn.IFS($H468&gt;=200000,5,$H468&gt;=100000,4,$H468&gt;=50000,3,$H468&gt;=20000,2,TRUE,1)</f>
        <v>5</v>
      </c>
      <c r="L468" t="str">
        <f t="shared" si="31"/>
        <v>545</v>
      </c>
      <c r="M468" t="str" cm="1">
        <f t="array" ref="M468">_xlfn.IFS(AND(I468&gt;=4,K468&gt;=4,J468&gt;=4),"Champions",AND(I468&gt;=3,K468&gt;=4,J468&gt;=3),"Loyal Customers",AND(I468&gt;=4,J468&gt;=3,K468&gt;=3),"Potential Loyalists",AND(I468&gt;=5,J468&lt;=2),"New Customers",AND(I468&gt;=3,J468&gt;=3,K468&gt;=3),"Promising",AND(I468&lt;=2,J468&gt;=3,K468&gt;=3),"Need Attention",AND(I468&gt;=3,J468&lt;=2,K468&gt;=2),"About to Sleep",AND(I468&lt;=2,J468&gt;=2,K468&gt;=2),"At Risk",AND(I468&lt;=1,K468&gt;=4),"Cant Lose Them",AND(I468&lt;=2,J468&lt;=2),"Hibernating",TRUE,"Lost")</f>
        <v>Champions</v>
      </c>
    </row>
    <row r="469" spans="2:13" x14ac:dyDescent="0.25">
      <c r="B469" s="2">
        <v>10465</v>
      </c>
      <c r="C469" s="3">
        <v>45276</v>
      </c>
      <c r="D469" s="59">
        <v>20</v>
      </c>
      <c r="E469" s="59">
        <v>199649.17</v>
      </c>
      <c r="F469" s="6">
        <f t="shared" si="28"/>
        <v>15</v>
      </c>
      <c r="G469">
        <f t="shared" si="29"/>
        <v>20</v>
      </c>
      <c r="H469">
        <f t="shared" si="30"/>
        <v>199649.17</v>
      </c>
      <c r="I469" cm="1">
        <f t="array" ref="I469">_xlfn.IFS($F469&lt;=30,5,$F469&lt;=60,4,$F469&lt;=120,3,$F469&lt;=180,2,TRUE,1)</f>
        <v>5</v>
      </c>
      <c r="J469" cm="1">
        <f t="array" ref="J469">_xlfn.IFS($G469&gt;=20,5,$G469&gt;=15,4,$G469&gt;=10,3,$G469&gt;=5,2,TRUE,1)</f>
        <v>5</v>
      </c>
      <c r="K469" cm="1">
        <f t="array" ref="K469">_xlfn.IFS($H469&gt;=200000,5,$H469&gt;=100000,4,$H469&gt;=50000,3,$H469&gt;=20000,2,TRUE,1)</f>
        <v>4</v>
      </c>
      <c r="L469" t="str">
        <f t="shared" si="31"/>
        <v>554</v>
      </c>
      <c r="M469" t="str" cm="1">
        <f t="array" ref="M469">_xlfn.IFS(AND(I469&gt;=4,K469&gt;=4,J469&gt;=4),"Champions",AND(I469&gt;=3,K469&gt;=4,J469&gt;=3),"Loyal Customers",AND(I469&gt;=4,J469&gt;=3,K469&gt;=3),"Potential Loyalists",AND(I469&gt;=5,J469&lt;=2),"New Customers",AND(I469&gt;=3,J469&gt;=3,K469&gt;=3),"Promising",AND(I469&lt;=2,J469&gt;=3,K469&gt;=3),"Need Attention",AND(I469&gt;=3,J469&lt;=2,K469&gt;=2),"About to Sleep",AND(I469&lt;=2,J469&gt;=2,K469&gt;=2),"At Risk",AND(I469&lt;=1,K469&gt;=4),"Cant Lose Them",AND(I469&lt;=2,J469&lt;=2),"Hibernating",TRUE,"Lost")</f>
        <v>Champions</v>
      </c>
    </row>
    <row r="470" spans="2:13" x14ac:dyDescent="0.25">
      <c r="B470" s="2">
        <v>10466</v>
      </c>
      <c r="C470" s="3">
        <v>45244</v>
      </c>
      <c r="D470" s="59">
        <v>14</v>
      </c>
      <c r="E470" s="59">
        <v>109145.38</v>
      </c>
      <c r="F470" s="6">
        <f t="shared" si="28"/>
        <v>47</v>
      </c>
      <c r="G470">
        <f t="shared" si="29"/>
        <v>14</v>
      </c>
      <c r="H470">
        <f t="shared" si="30"/>
        <v>109145.38</v>
      </c>
      <c r="I470" cm="1">
        <f t="array" ref="I470">_xlfn.IFS($F470&lt;=30,5,$F470&lt;=60,4,$F470&lt;=120,3,$F470&lt;=180,2,TRUE,1)</f>
        <v>4</v>
      </c>
      <c r="J470" cm="1">
        <f t="array" ref="J470">_xlfn.IFS($G470&gt;=20,5,$G470&gt;=15,4,$G470&gt;=10,3,$G470&gt;=5,2,TRUE,1)</f>
        <v>3</v>
      </c>
      <c r="K470" cm="1">
        <f t="array" ref="K470">_xlfn.IFS($H470&gt;=200000,5,$H470&gt;=100000,4,$H470&gt;=50000,3,$H470&gt;=20000,2,TRUE,1)</f>
        <v>4</v>
      </c>
      <c r="L470" t="str">
        <f t="shared" si="31"/>
        <v>434</v>
      </c>
      <c r="M470" t="str" cm="1">
        <f t="array" ref="M470">_xlfn.IFS(AND(I470&gt;=4,K470&gt;=4,J470&gt;=4),"Champions",AND(I470&gt;=3,K470&gt;=4,J470&gt;=3),"Loyal Customers",AND(I470&gt;=4,J470&gt;=3,K470&gt;=3),"Potential Loyalists",AND(I470&gt;=5,J470&lt;=2),"New Customers",AND(I470&gt;=3,J470&gt;=3,K470&gt;=3),"Promising",AND(I470&lt;=2,J470&gt;=3,K470&gt;=3),"Need Attention",AND(I470&gt;=3,J470&lt;=2,K470&gt;=2),"About to Sleep",AND(I470&lt;=2,J470&gt;=2,K470&gt;=2),"At Risk",AND(I470&lt;=1,K470&gt;=4),"Cant Lose Them",AND(I470&lt;=2,J470&lt;=2),"Hibernating",TRUE,"Lost")</f>
        <v>Loyal Customers</v>
      </c>
    </row>
    <row r="471" spans="2:13" x14ac:dyDescent="0.25">
      <c r="B471" s="2">
        <v>10467</v>
      </c>
      <c r="C471" s="3">
        <v>45282</v>
      </c>
      <c r="D471" s="59">
        <v>13</v>
      </c>
      <c r="E471" s="59">
        <v>230090.45</v>
      </c>
      <c r="F471" s="6">
        <f t="shared" si="28"/>
        <v>9</v>
      </c>
      <c r="G471">
        <f t="shared" si="29"/>
        <v>13</v>
      </c>
      <c r="H471">
        <f t="shared" si="30"/>
        <v>230090.45</v>
      </c>
      <c r="I471" cm="1">
        <f t="array" ref="I471">_xlfn.IFS($F471&lt;=30,5,$F471&lt;=60,4,$F471&lt;=120,3,$F471&lt;=180,2,TRUE,1)</f>
        <v>5</v>
      </c>
      <c r="J471" cm="1">
        <f t="array" ref="J471">_xlfn.IFS($G471&gt;=20,5,$G471&gt;=15,4,$G471&gt;=10,3,$G471&gt;=5,2,TRUE,1)</f>
        <v>3</v>
      </c>
      <c r="K471" cm="1">
        <f t="array" ref="K471">_xlfn.IFS($H471&gt;=200000,5,$H471&gt;=100000,4,$H471&gt;=50000,3,$H471&gt;=20000,2,TRUE,1)</f>
        <v>5</v>
      </c>
      <c r="L471" t="str">
        <f t="shared" si="31"/>
        <v>535</v>
      </c>
      <c r="M471" t="str" cm="1">
        <f t="array" ref="M471">_xlfn.IFS(AND(I471&gt;=4,K471&gt;=4,J471&gt;=4),"Champions",AND(I471&gt;=3,K471&gt;=4,J471&gt;=3),"Loyal Customers",AND(I471&gt;=4,J471&gt;=3,K471&gt;=3),"Potential Loyalists",AND(I471&gt;=5,J471&lt;=2),"New Customers",AND(I471&gt;=3,J471&gt;=3,K471&gt;=3),"Promising",AND(I471&lt;=2,J471&gt;=3,K471&gt;=3),"Need Attention",AND(I471&gt;=3,J471&lt;=2,K471&gt;=2),"About to Sleep",AND(I471&lt;=2,J471&gt;=2,K471&gt;=2),"At Risk",AND(I471&lt;=1,K471&gt;=4),"Cant Lose Them",AND(I471&lt;=2,J471&lt;=2),"Hibernating",TRUE,"Lost")</f>
        <v>Loyal Customers</v>
      </c>
    </row>
    <row r="472" spans="2:13" x14ac:dyDescent="0.25">
      <c r="B472" s="2">
        <v>10468</v>
      </c>
      <c r="C472" s="3">
        <v>45264</v>
      </c>
      <c r="D472" s="59">
        <v>8</v>
      </c>
      <c r="E472" s="59">
        <v>61980.41</v>
      </c>
      <c r="F472" s="6">
        <f t="shared" si="28"/>
        <v>27</v>
      </c>
      <c r="G472">
        <f t="shared" si="29"/>
        <v>8</v>
      </c>
      <c r="H472">
        <f t="shared" si="30"/>
        <v>61980.41</v>
      </c>
      <c r="I472" cm="1">
        <f t="array" ref="I472">_xlfn.IFS($F472&lt;=30,5,$F472&lt;=60,4,$F472&lt;=120,3,$F472&lt;=180,2,TRUE,1)</f>
        <v>5</v>
      </c>
      <c r="J472" cm="1">
        <f t="array" ref="J472">_xlfn.IFS($G472&gt;=20,5,$G472&gt;=15,4,$G472&gt;=10,3,$G472&gt;=5,2,TRUE,1)</f>
        <v>2</v>
      </c>
      <c r="K472" cm="1">
        <f t="array" ref="K472">_xlfn.IFS($H472&gt;=200000,5,$H472&gt;=100000,4,$H472&gt;=50000,3,$H472&gt;=20000,2,TRUE,1)</f>
        <v>3</v>
      </c>
      <c r="L472" t="str">
        <f t="shared" si="31"/>
        <v>523</v>
      </c>
      <c r="M472" t="str" cm="1">
        <f t="array" ref="M472">_xlfn.IFS(AND(I472&gt;=4,K472&gt;=4,J472&gt;=4),"Champions",AND(I472&gt;=3,K472&gt;=4,J472&gt;=3),"Loyal Customers",AND(I472&gt;=4,J472&gt;=3,K472&gt;=3),"Potential Loyalists",AND(I472&gt;=5,J472&lt;=2),"New Customers",AND(I472&gt;=3,J472&gt;=3,K472&gt;=3),"Promising",AND(I472&lt;=2,J472&gt;=3,K472&gt;=3),"Need Attention",AND(I472&gt;=3,J472&lt;=2,K472&gt;=2),"About to Sleep",AND(I472&lt;=2,J472&gt;=2,K472&gt;=2),"At Risk",AND(I472&lt;=1,K472&gt;=4),"Cant Lose Them",AND(I472&lt;=2,J472&lt;=2),"Hibernating",TRUE,"Lost")</f>
        <v>New Customers</v>
      </c>
    </row>
    <row r="473" spans="2:13" x14ac:dyDescent="0.25">
      <c r="B473" s="2">
        <v>10469</v>
      </c>
      <c r="C473" s="3">
        <v>45279</v>
      </c>
      <c r="D473" s="59">
        <v>16</v>
      </c>
      <c r="E473" s="59">
        <v>97627.32</v>
      </c>
      <c r="F473" s="6">
        <f t="shared" si="28"/>
        <v>12</v>
      </c>
      <c r="G473">
        <f t="shared" si="29"/>
        <v>16</v>
      </c>
      <c r="H473">
        <f t="shared" si="30"/>
        <v>97627.32</v>
      </c>
      <c r="I473" cm="1">
        <f t="array" ref="I473">_xlfn.IFS($F473&lt;=30,5,$F473&lt;=60,4,$F473&lt;=120,3,$F473&lt;=180,2,TRUE,1)</f>
        <v>5</v>
      </c>
      <c r="J473" cm="1">
        <f t="array" ref="J473">_xlfn.IFS($G473&gt;=20,5,$G473&gt;=15,4,$G473&gt;=10,3,$G473&gt;=5,2,TRUE,1)</f>
        <v>4</v>
      </c>
      <c r="K473" cm="1">
        <f t="array" ref="K473">_xlfn.IFS($H473&gt;=200000,5,$H473&gt;=100000,4,$H473&gt;=50000,3,$H473&gt;=20000,2,TRUE,1)</f>
        <v>3</v>
      </c>
      <c r="L473" t="str">
        <f t="shared" si="31"/>
        <v>543</v>
      </c>
      <c r="M473" t="str" cm="1">
        <f t="array" ref="M473">_xlfn.IFS(AND(I473&gt;=4,K473&gt;=4,J473&gt;=4),"Champions",AND(I473&gt;=3,K473&gt;=4,J473&gt;=3),"Loyal Customers",AND(I473&gt;=4,J473&gt;=3,K473&gt;=3),"Potential Loyalists",AND(I473&gt;=5,J473&lt;=2),"New Customers",AND(I473&gt;=3,J473&gt;=3,K473&gt;=3),"Promising",AND(I473&lt;=2,J473&gt;=3,K473&gt;=3),"Need Attention",AND(I473&gt;=3,J473&lt;=2,K473&gt;=2),"About to Sleep",AND(I473&lt;=2,J473&gt;=2,K473&gt;=2),"At Risk",AND(I473&lt;=1,K473&gt;=4),"Cant Lose Them",AND(I473&lt;=2,J473&lt;=2),"Hibernating",TRUE,"Lost")</f>
        <v>Potential Loyalists</v>
      </c>
    </row>
    <row r="474" spans="2:13" x14ac:dyDescent="0.25">
      <c r="B474" s="2">
        <v>10470</v>
      </c>
      <c r="C474" s="3">
        <v>45290</v>
      </c>
      <c r="D474" s="59">
        <v>15</v>
      </c>
      <c r="E474" s="59">
        <v>241409.39</v>
      </c>
      <c r="F474" s="6">
        <f t="shared" si="28"/>
        <v>1</v>
      </c>
      <c r="G474">
        <f t="shared" si="29"/>
        <v>15</v>
      </c>
      <c r="H474">
        <f t="shared" si="30"/>
        <v>241409.39</v>
      </c>
      <c r="I474" cm="1">
        <f t="array" ref="I474">_xlfn.IFS($F474&lt;=30,5,$F474&lt;=60,4,$F474&lt;=120,3,$F474&lt;=180,2,TRUE,1)</f>
        <v>5</v>
      </c>
      <c r="J474" cm="1">
        <f t="array" ref="J474">_xlfn.IFS($G474&gt;=20,5,$G474&gt;=15,4,$G474&gt;=10,3,$G474&gt;=5,2,TRUE,1)</f>
        <v>4</v>
      </c>
      <c r="K474" cm="1">
        <f t="array" ref="K474">_xlfn.IFS($H474&gt;=200000,5,$H474&gt;=100000,4,$H474&gt;=50000,3,$H474&gt;=20000,2,TRUE,1)</f>
        <v>5</v>
      </c>
      <c r="L474" t="str">
        <f t="shared" si="31"/>
        <v>545</v>
      </c>
      <c r="M474" t="str" cm="1">
        <f t="array" ref="M474">_xlfn.IFS(AND(I474&gt;=4,K474&gt;=4,J474&gt;=4),"Champions",AND(I474&gt;=3,K474&gt;=4,J474&gt;=3),"Loyal Customers",AND(I474&gt;=4,J474&gt;=3,K474&gt;=3),"Potential Loyalists",AND(I474&gt;=5,J474&lt;=2),"New Customers",AND(I474&gt;=3,J474&gt;=3,K474&gt;=3),"Promising",AND(I474&lt;=2,J474&gt;=3,K474&gt;=3),"Need Attention",AND(I474&gt;=3,J474&lt;=2,K474&gt;=2),"About to Sleep",AND(I474&lt;=2,J474&gt;=2,K474&gt;=2),"At Risk",AND(I474&lt;=1,K474&gt;=4),"Cant Lose Them",AND(I474&lt;=2,J474&lt;=2),"Hibernating",TRUE,"Lost")</f>
        <v>Champions</v>
      </c>
    </row>
    <row r="475" spans="2:13" x14ac:dyDescent="0.25">
      <c r="B475" s="2">
        <v>10471</v>
      </c>
      <c r="C475" s="3">
        <v>45282</v>
      </c>
      <c r="D475" s="59">
        <v>15</v>
      </c>
      <c r="E475" s="59">
        <v>196344.22</v>
      </c>
      <c r="F475" s="6">
        <f t="shared" si="28"/>
        <v>9</v>
      </c>
      <c r="G475">
        <f t="shared" si="29"/>
        <v>15</v>
      </c>
      <c r="H475">
        <f t="shared" si="30"/>
        <v>196344.22</v>
      </c>
      <c r="I475" cm="1">
        <f t="array" ref="I475">_xlfn.IFS($F475&lt;=30,5,$F475&lt;=60,4,$F475&lt;=120,3,$F475&lt;=180,2,TRUE,1)</f>
        <v>5</v>
      </c>
      <c r="J475" cm="1">
        <f t="array" ref="J475">_xlfn.IFS($G475&gt;=20,5,$G475&gt;=15,4,$G475&gt;=10,3,$G475&gt;=5,2,TRUE,1)</f>
        <v>4</v>
      </c>
      <c r="K475" cm="1">
        <f t="array" ref="K475">_xlfn.IFS($H475&gt;=200000,5,$H475&gt;=100000,4,$H475&gt;=50000,3,$H475&gt;=20000,2,TRUE,1)</f>
        <v>4</v>
      </c>
      <c r="L475" t="str">
        <f t="shared" si="31"/>
        <v>544</v>
      </c>
      <c r="M475" t="str" cm="1">
        <f t="array" ref="M475">_xlfn.IFS(AND(I475&gt;=4,K475&gt;=4,J475&gt;=4),"Champions",AND(I475&gt;=3,K475&gt;=4,J475&gt;=3),"Loyal Customers",AND(I475&gt;=4,J475&gt;=3,K475&gt;=3),"Potential Loyalists",AND(I475&gt;=5,J475&lt;=2),"New Customers",AND(I475&gt;=3,J475&gt;=3,K475&gt;=3),"Promising",AND(I475&lt;=2,J475&gt;=3,K475&gt;=3),"Need Attention",AND(I475&gt;=3,J475&lt;=2,K475&gt;=2),"About to Sleep",AND(I475&lt;=2,J475&gt;=2,K475&gt;=2),"At Risk",AND(I475&lt;=1,K475&gt;=4),"Cant Lose Them",AND(I475&lt;=2,J475&lt;=2),"Hibernating",TRUE,"Lost")</f>
        <v>Champions</v>
      </c>
    </row>
    <row r="476" spans="2:13" x14ac:dyDescent="0.25">
      <c r="B476" s="2">
        <v>10472</v>
      </c>
      <c r="C476" s="3">
        <v>45239</v>
      </c>
      <c r="D476" s="59">
        <v>9</v>
      </c>
      <c r="E476" s="59">
        <v>82380.5</v>
      </c>
      <c r="F476" s="6">
        <f t="shared" si="28"/>
        <v>52</v>
      </c>
      <c r="G476">
        <f t="shared" si="29"/>
        <v>9</v>
      </c>
      <c r="H476">
        <f t="shared" si="30"/>
        <v>82380.5</v>
      </c>
      <c r="I476" cm="1">
        <f t="array" ref="I476">_xlfn.IFS($F476&lt;=30,5,$F476&lt;=60,4,$F476&lt;=120,3,$F476&lt;=180,2,TRUE,1)</f>
        <v>4</v>
      </c>
      <c r="J476" cm="1">
        <f t="array" ref="J476">_xlfn.IFS($G476&gt;=20,5,$G476&gt;=15,4,$G476&gt;=10,3,$G476&gt;=5,2,TRUE,1)</f>
        <v>2</v>
      </c>
      <c r="K476" cm="1">
        <f t="array" ref="K476">_xlfn.IFS($H476&gt;=200000,5,$H476&gt;=100000,4,$H476&gt;=50000,3,$H476&gt;=20000,2,TRUE,1)</f>
        <v>3</v>
      </c>
      <c r="L476" t="str">
        <f t="shared" si="31"/>
        <v>423</v>
      </c>
      <c r="M476" t="str" cm="1">
        <f t="array" ref="M476">_xlfn.IFS(AND(I476&gt;=4,K476&gt;=4,J476&gt;=4),"Champions",AND(I476&gt;=3,K476&gt;=4,J476&gt;=3),"Loyal Customers",AND(I476&gt;=4,J476&gt;=3,K476&gt;=3),"Potential Loyalists",AND(I476&gt;=5,J476&lt;=2),"New Customers",AND(I476&gt;=3,J476&gt;=3,K476&gt;=3),"Promising",AND(I476&lt;=2,J476&gt;=3,K476&gt;=3),"Need Attention",AND(I476&gt;=3,J476&lt;=2,K476&gt;=2),"About to Sleep",AND(I476&lt;=2,J476&gt;=2,K476&gt;=2),"At Risk",AND(I476&lt;=1,K476&gt;=4),"Cant Lose Them",AND(I476&lt;=2,J476&lt;=2),"Hibernating",TRUE,"Lost")</f>
        <v>About to Sleep</v>
      </c>
    </row>
    <row r="477" spans="2:13" x14ac:dyDescent="0.25">
      <c r="B477" s="2">
        <v>10473</v>
      </c>
      <c r="C477" s="3">
        <v>45277</v>
      </c>
      <c r="D477" s="59">
        <v>10</v>
      </c>
      <c r="E477" s="59">
        <v>132110.49</v>
      </c>
      <c r="F477" s="6">
        <f t="shared" si="28"/>
        <v>14</v>
      </c>
      <c r="G477">
        <f t="shared" si="29"/>
        <v>10</v>
      </c>
      <c r="H477">
        <f t="shared" si="30"/>
        <v>132110.49</v>
      </c>
      <c r="I477" cm="1">
        <f t="array" ref="I477">_xlfn.IFS($F477&lt;=30,5,$F477&lt;=60,4,$F477&lt;=120,3,$F477&lt;=180,2,TRUE,1)</f>
        <v>5</v>
      </c>
      <c r="J477" cm="1">
        <f t="array" ref="J477">_xlfn.IFS($G477&gt;=20,5,$G477&gt;=15,4,$G477&gt;=10,3,$G477&gt;=5,2,TRUE,1)</f>
        <v>3</v>
      </c>
      <c r="K477" cm="1">
        <f t="array" ref="K477">_xlfn.IFS($H477&gt;=200000,5,$H477&gt;=100000,4,$H477&gt;=50000,3,$H477&gt;=20000,2,TRUE,1)</f>
        <v>4</v>
      </c>
      <c r="L477" t="str">
        <f t="shared" si="31"/>
        <v>534</v>
      </c>
      <c r="M477" t="str" cm="1">
        <f t="array" ref="M477">_xlfn.IFS(AND(I477&gt;=4,K477&gt;=4,J477&gt;=4),"Champions",AND(I477&gt;=3,K477&gt;=4,J477&gt;=3),"Loyal Customers",AND(I477&gt;=4,J477&gt;=3,K477&gt;=3),"Potential Loyalists",AND(I477&gt;=5,J477&lt;=2),"New Customers",AND(I477&gt;=3,J477&gt;=3,K477&gt;=3),"Promising",AND(I477&lt;=2,J477&gt;=3,K477&gt;=3),"Need Attention",AND(I477&gt;=3,J477&lt;=2,K477&gt;=2),"About to Sleep",AND(I477&lt;=2,J477&gt;=2,K477&gt;=2),"At Risk",AND(I477&lt;=1,K477&gt;=4),"Cant Lose Them",AND(I477&lt;=2,J477&lt;=2),"Hibernating",TRUE,"Lost")</f>
        <v>Loyal Customers</v>
      </c>
    </row>
    <row r="478" spans="2:13" x14ac:dyDescent="0.25">
      <c r="B478" s="2">
        <v>10474</v>
      </c>
      <c r="C478" s="3">
        <v>45285</v>
      </c>
      <c r="D478" s="59">
        <v>12</v>
      </c>
      <c r="E478" s="59">
        <v>99168.04</v>
      </c>
      <c r="F478" s="6">
        <f t="shared" si="28"/>
        <v>6</v>
      </c>
      <c r="G478">
        <f t="shared" si="29"/>
        <v>12</v>
      </c>
      <c r="H478">
        <f t="shared" si="30"/>
        <v>99168.04</v>
      </c>
      <c r="I478" cm="1">
        <f t="array" ref="I478">_xlfn.IFS($F478&lt;=30,5,$F478&lt;=60,4,$F478&lt;=120,3,$F478&lt;=180,2,TRUE,1)</f>
        <v>5</v>
      </c>
      <c r="J478" cm="1">
        <f t="array" ref="J478">_xlfn.IFS($G478&gt;=20,5,$G478&gt;=15,4,$G478&gt;=10,3,$G478&gt;=5,2,TRUE,1)</f>
        <v>3</v>
      </c>
      <c r="K478" cm="1">
        <f t="array" ref="K478">_xlfn.IFS($H478&gt;=200000,5,$H478&gt;=100000,4,$H478&gt;=50000,3,$H478&gt;=20000,2,TRUE,1)</f>
        <v>3</v>
      </c>
      <c r="L478" t="str">
        <f t="shared" si="31"/>
        <v>533</v>
      </c>
      <c r="M478" t="str" cm="1">
        <f t="array" ref="M478">_xlfn.IFS(AND(I478&gt;=4,K478&gt;=4,J478&gt;=4),"Champions",AND(I478&gt;=3,K478&gt;=4,J478&gt;=3),"Loyal Customers",AND(I478&gt;=4,J478&gt;=3,K478&gt;=3),"Potential Loyalists",AND(I478&gt;=5,J478&lt;=2),"New Customers",AND(I478&gt;=3,J478&gt;=3,K478&gt;=3),"Promising",AND(I478&lt;=2,J478&gt;=3,K478&gt;=3),"Need Attention",AND(I478&gt;=3,J478&lt;=2,K478&gt;=2),"About to Sleep",AND(I478&lt;=2,J478&gt;=2,K478&gt;=2),"At Risk",AND(I478&lt;=1,K478&gt;=4),"Cant Lose Them",AND(I478&lt;=2,J478&lt;=2),"Hibernating",TRUE,"Lost")</f>
        <v>Potential Loyalists</v>
      </c>
    </row>
    <row r="479" spans="2:13" x14ac:dyDescent="0.25">
      <c r="B479" s="2">
        <v>10475</v>
      </c>
      <c r="C479" s="3">
        <v>45206</v>
      </c>
      <c r="D479" s="59">
        <v>12</v>
      </c>
      <c r="E479" s="59">
        <v>187850.72</v>
      </c>
      <c r="F479" s="6">
        <f t="shared" si="28"/>
        <v>85</v>
      </c>
      <c r="G479">
        <f t="shared" si="29"/>
        <v>12</v>
      </c>
      <c r="H479">
        <f t="shared" si="30"/>
        <v>187850.72</v>
      </c>
      <c r="I479" cm="1">
        <f t="array" ref="I479">_xlfn.IFS($F479&lt;=30,5,$F479&lt;=60,4,$F479&lt;=120,3,$F479&lt;=180,2,TRUE,1)</f>
        <v>3</v>
      </c>
      <c r="J479" cm="1">
        <f t="array" ref="J479">_xlfn.IFS($G479&gt;=20,5,$G479&gt;=15,4,$G479&gt;=10,3,$G479&gt;=5,2,TRUE,1)</f>
        <v>3</v>
      </c>
      <c r="K479" cm="1">
        <f t="array" ref="K479">_xlfn.IFS($H479&gt;=200000,5,$H479&gt;=100000,4,$H479&gt;=50000,3,$H479&gt;=20000,2,TRUE,1)</f>
        <v>4</v>
      </c>
      <c r="L479" t="str">
        <f t="shared" si="31"/>
        <v>334</v>
      </c>
      <c r="M479" t="str" cm="1">
        <f t="array" ref="M479">_xlfn.IFS(AND(I479&gt;=4,K479&gt;=4,J479&gt;=4),"Champions",AND(I479&gt;=3,K479&gt;=4,J479&gt;=3),"Loyal Customers",AND(I479&gt;=4,J479&gt;=3,K479&gt;=3),"Potential Loyalists",AND(I479&gt;=5,J479&lt;=2),"New Customers",AND(I479&gt;=3,J479&gt;=3,K479&gt;=3),"Promising",AND(I479&lt;=2,J479&gt;=3,K479&gt;=3),"Need Attention",AND(I479&gt;=3,J479&lt;=2,K479&gt;=2),"About to Sleep",AND(I479&lt;=2,J479&gt;=2,K479&gt;=2),"At Risk",AND(I479&lt;=1,K479&gt;=4),"Cant Lose Them",AND(I479&lt;=2,J479&lt;=2),"Hibernating",TRUE,"Lost")</f>
        <v>Loyal Customers</v>
      </c>
    </row>
    <row r="480" spans="2:13" x14ac:dyDescent="0.25">
      <c r="B480" s="2">
        <v>10476</v>
      </c>
      <c r="C480" s="3">
        <v>45291</v>
      </c>
      <c r="D480" s="59">
        <v>21</v>
      </c>
      <c r="E480" s="59">
        <v>199700.52</v>
      </c>
      <c r="F480" s="6">
        <f t="shared" si="28"/>
        <v>0</v>
      </c>
      <c r="G480">
        <f t="shared" si="29"/>
        <v>21</v>
      </c>
      <c r="H480">
        <f t="shared" si="30"/>
        <v>199700.52</v>
      </c>
      <c r="I480" cm="1">
        <f t="array" ref="I480">_xlfn.IFS($F480&lt;=30,5,$F480&lt;=60,4,$F480&lt;=120,3,$F480&lt;=180,2,TRUE,1)</f>
        <v>5</v>
      </c>
      <c r="J480" cm="1">
        <f t="array" ref="J480">_xlfn.IFS($G480&gt;=20,5,$G480&gt;=15,4,$G480&gt;=10,3,$G480&gt;=5,2,TRUE,1)</f>
        <v>5</v>
      </c>
      <c r="K480" cm="1">
        <f t="array" ref="K480">_xlfn.IFS($H480&gt;=200000,5,$H480&gt;=100000,4,$H480&gt;=50000,3,$H480&gt;=20000,2,TRUE,1)</f>
        <v>4</v>
      </c>
      <c r="L480" t="str">
        <f t="shared" si="31"/>
        <v>554</v>
      </c>
      <c r="M480" t="str" cm="1">
        <f t="array" ref="M480">_xlfn.IFS(AND(I480&gt;=4,K480&gt;=4,J480&gt;=4),"Champions",AND(I480&gt;=3,K480&gt;=4,J480&gt;=3),"Loyal Customers",AND(I480&gt;=4,J480&gt;=3,K480&gt;=3),"Potential Loyalists",AND(I480&gt;=5,J480&lt;=2),"New Customers",AND(I480&gt;=3,J480&gt;=3,K480&gt;=3),"Promising",AND(I480&lt;=2,J480&gt;=3,K480&gt;=3),"Need Attention",AND(I480&gt;=3,J480&lt;=2,K480&gt;=2),"About to Sleep",AND(I480&lt;=2,J480&gt;=2,K480&gt;=2),"At Risk",AND(I480&lt;=1,K480&gt;=4),"Cant Lose Them",AND(I480&lt;=2,J480&lt;=2),"Hibernating",TRUE,"Lost")</f>
        <v>Champions</v>
      </c>
    </row>
    <row r="481" spans="2:13" x14ac:dyDescent="0.25">
      <c r="B481" s="2">
        <v>10477</v>
      </c>
      <c r="C481" s="3">
        <v>45255</v>
      </c>
      <c r="D481" s="59">
        <v>16</v>
      </c>
      <c r="E481" s="59">
        <v>193384.94</v>
      </c>
      <c r="F481" s="6">
        <f t="shared" si="28"/>
        <v>36</v>
      </c>
      <c r="G481">
        <f t="shared" si="29"/>
        <v>16</v>
      </c>
      <c r="H481">
        <f t="shared" si="30"/>
        <v>193384.94</v>
      </c>
      <c r="I481" cm="1">
        <f t="array" ref="I481">_xlfn.IFS($F481&lt;=30,5,$F481&lt;=60,4,$F481&lt;=120,3,$F481&lt;=180,2,TRUE,1)</f>
        <v>4</v>
      </c>
      <c r="J481" cm="1">
        <f t="array" ref="J481">_xlfn.IFS($G481&gt;=20,5,$G481&gt;=15,4,$G481&gt;=10,3,$G481&gt;=5,2,TRUE,1)</f>
        <v>4</v>
      </c>
      <c r="K481" cm="1">
        <f t="array" ref="K481">_xlfn.IFS($H481&gt;=200000,5,$H481&gt;=100000,4,$H481&gt;=50000,3,$H481&gt;=20000,2,TRUE,1)</f>
        <v>4</v>
      </c>
      <c r="L481" t="str">
        <f t="shared" si="31"/>
        <v>444</v>
      </c>
      <c r="M481" t="str" cm="1">
        <f t="array" ref="M481">_xlfn.IFS(AND(I481&gt;=4,K481&gt;=4,J481&gt;=4),"Champions",AND(I481&gt;=3,K481&gt;=4,J481&gt;=3),"Loyal Customers",AND(I481&gt;=4,J481&gt;=3,K481&gt;=3),"Potential Loyalists",AND(I481&gt;=5,J481&lt;=2),"New Customers",AND(I481&gt;=3,J481&gt;=3,K481&gt;=3),"Promising",AND(I481&lt;=2,J481&gt;=3,K481&gt;=3),"Need Attention",AND(I481&gt;=3,J481&lt;=2,K481&gt;=2),"About to Sleep",AND(I481&lt;=2,J481&gt;=2,K481&gt;=2),"At Risk",AND(I481&lt;=1,K481&gt;=4),"Cant Lose Them",AND(I481&lt;=2,J481&lt;=2),"Hibernating",TRUE,"Lost")</f>
        <v>Champions</v>
      </c>
    </row>
    <row r="482" spans="2:13" x14ac:dyDescent="0.25">
      <c r="B482" s="2">
        <v>10478</v>
      </c>
      <c r="C482" s="3">
        <v>45258</v>
      </c>
      <c r="D482" s="59">
        <v>14</v>
      </c>
      <c r="E482" s="59">
        <v>172779.17</v>
      </c>
      <c r="F482" s="6">
        <f t="shared" si="28"/>
        <v>33</v>
      </c>
      <c r="G482">
        <f t="shared" si="29"/>
        <v>14</v>
      </c>
      <c r="H482">
        <f t="shared" si="30"/>
        <v>172779.17</v>
      </c>
      <c r="I482" cm="1">
        <f t="array" ref="I482">_xlfn.IFS($F482&lt;=30,5,$F482&lt;=60,4,$F482&lt;=120,3,$F482&lt;=180,2,TRUE,1)</f>
        <v>4</v>
      </c>
      <c r="J482" cm="1">
        <f t="array" ref="J482">_xlfn.IFS($G482&gt;=20,5,$G482&gt;=15,4,$G482&gt;=10,3,$G482&gt;=5,2,TRUE,1)</f>
        <v>3</v>
      </c>
      <c r="K482" cm="1">
        <f t="array" ref="K482">_xlfn.IFS($H482&gt;=200000,5,$H482&gt;=100000,4,$H482&gt;=50000,3,$H482&gt;=20000,2,TRUE,1)</f>
        <v>4</v>
      </c>
      <c r="L482" t="str">
        <f t="shared" si="31"/>
        <v>434</v>
      </c>
      <c r="M482" t="str" cm="1">
        <f t="array" ref="M482">_xlfn.IFS(AND(I482&gt;=4,K482&gt;=4,J482&gt;=4),"Champions",AND(I482&gt;=3,K482&gt;=4,J482&gt;=3),"Loyal Customers",AND(I482&gt;=4,J482&gt;=3,K482&gt;=3),"Potential Loyalists",AND(I482&gt;=5,J482&lt;=2),"New Customers",AND(I482&gt;=3,J482&gt;=3,K482&gt;=3),"Promising",AND(I482&lt;=2,J482&gt;=3,K482&gt;=3),"Need Attention",AND(I482&gt;=3,J482&lt;=2,K482&gt;=2),"About to Sleep",AND(I482&lt;=2,J482&gt;=2,K482&gt;=2),"At Risk",AND(I482&lt;=1,K482&gt;=4),"Cant Lose Them",AND(I482&lt;=2,J482&lt;=2),"Hibernating",TRUE,"Lost")</f>
        <v>Loyal Customers</v>
      </c>
    </row>
    <row r="483" spans="2:13" x14ac:dyDescent="0.25">
      <c r="B483" s="2">
        <v>10479</v>
      </c>
      <c r="C483" s="3">
        <v>45283</v>
      </c>
      <c r="D483" s="59">
        <v>11</v>
      </c>
      <c r="E483" s="59">
        <v>127453.23</v>
      </c>
      <c r="F483" s="6">
        <f t="shared" si="28"/>
        <v>8</v>
      </c>
      <c r="G483">
        <f t="shared" si="29"/>
        <v>11</v>
      </c>
      <c r="H483">
        <f t="shared" si="30"/>
        <v>127453.23</v>
      </c>
      <c r="I483" cm="1">
        <f t="array" ref="I483">_xlfn.IFS($F483&lt;=30,5,$F483&lt;=60,4,$F483&lt;=120,3,$F483&lt;=180,2,TRUE,1)</f>
        <v>5</v>
      </c>
      <c r="J483" cm="1">
        <f t="array" ref="J483">_xlfn.IFS($G483&gt;=20,5,$G483&gt;=15,4,$G483&gt;=10,3,$G483&gt;=5,2,TRUE,1)</f>
        <v>3</v>
      </c>
      <c r="K483" cm="1">
        <f t="array" ref="K483">_xlfn.IFS($H483&gt;=200000,5,$H483&gt;=100000,4,$H483&gt;=50000,3,$H483&gt;=20000,2,TRUE,1)</f>
        <v>4</v>
      </c>
      <c r="L483" t="str">
        <f t="shared" si="31"/>
        <v>534</v>
      </c>
      <c r="M483" t="str" cm="1">
        <f t="array" ref="M483">_xlfn.IFS(AND(I483&gt;=4,K483&gt;=4,J483&gt;=4),"Champions",AND(I483&gt;=3,K483&gt;=4,J483&gt;=3),"Loyal Customers",AND(I483&gt;=4,J483&gt;=3,K483&gt;=3),"Potential Loyalists",AND(I483&gt;=5,J483&lt;=2),"New Customers",AND(I483&gt;=3,J483&gt;=3,K483&gt;=3),"Promising",AND(I483&lt;=2,J483&gt;=3,K483&gt;=3),"Need Attention",AND(I483&gt;=3,J483&lt;=2,K483&gt;=2),"About to Sleep",AND(I483&lt;=2,J483&gt;=2,K483&gt;=2),"At Risk",AND(I483&lt;=1,K483&gt;=4),"Cant Lose Them",AND(I483&lt;=2,J483&lt;=2),"Hibernating",TRUE,"Lost")</f>
        <v>Loyal Customers</v>
      </c>
    </row>
    <row r="484" spans="2:13" x14ac:dyDescent="0.25">
      <c r="B484" s="2">
        <v>10480</v>
      </c>
      <c r="C484" s="3">
        <v>45285</v>
      </c>
      <c r="D484" s="59">
        <v>13</v>
      </c>
      <c r="E484" s="59">
        <v>173185.51</v>
      </c>
      <c r="F484" s="6">
        <f t="shared" si="28"/>
        <v>6</v>
      </c>
      <c r="G484">
        <f t="shared" si="29"/>
        <v>13</v>
      </c>
      <c r="H484">
        <f t="shared" si="30"/>
        <v>173185.51</v>
      </c>
      <c r="I484" cm="1">
        <f t="array" ref="I484">_xlfn.IFS($F484&lt;=30,5,$F484&lt;=60,4,$F484&lt;=120,3,$F484&lt;=180,2,TRUE,1)</f>
        <v>5</v>
      </c>
      <c r="J484" cm="1">
        <f t="array" ref="J484">_xlfn.IFS($G484&gt;=20,5,$G484&gt;=15,4,$G484&gt;=10,3,$G484&gt;=5,2,TRUE,1)</f>
        <v>3</v>
      </c>
      <c r="K484" cm="1">
        <f t="array" ref="K484">_xlfn.IFS($H484&gt;=200000,5,$H484&gt;=100000,4,$H484&gt;=50000,3,$H484&gt;=20000,2,TRUE,1)</f>
        <v>4</v>
      </c>
      <c r="L484" t="str">
        <f t="shared" si="31"/>
        <v>534</v>
      </c>
      <c r="M484" t="str" cm="1">
        <f t="array" ref="M484">_xlfn.IFS(AND(I484&gt;=4,K484&gt;=4,J484&gt;=4),"Champions",AND(I484&gt;=3,K484&gt;=4,J484&gt;=3),"Loyal Customers",AND(I484&gt;=4,J484&gt;=3,K484&gt;=3),"Potential Loyalists",AND(I484&gt;=5,J484&lt;=2),"New Customers",AND(I484&gt;=3,J484&gt;=3,K484&gt;=3),"Promising",AND(I484&lt;=2,J484&gt;=3,K484&gt;=3),"Need Attention",AND(I484&gt;=3,J484&lt;=2,K484&gt;=2),"About to Sleep",AND(I484&lt;=2,J484&gt;=2,K484&gt;=2),"At Risk",AND(I484&lt;=1,K484&gt;=4),"Cant Lose Them",AND(I484&lt;=2,J484&lt;=2),"Hibernating",TRUE,"Lost")</f>
        <v>Loyal Customers</v>
      </c>
    </row>
    <row r="485" spans="2:13" x14ac:dyDescent="0.25">
      <c r="B485" s="2">
        <v>10481</v>
      </c>
      <c r="C485" s="3">
        <v>45224</v>
      </c>
      <c r="D485" s="59">
        <v>17</v>
      </c>
      <c r="E485" s="59">
        <v>264114.7</v>
      </c>
      <c r="F485" s="6">
        <f t="shared" si="28"/>
        <v>67</v>
      </c>
      <c r="G485">
        <f t="shared" si="29"/>
        <v>17</v>
      </c>
      <c r="H485">
        <f t="shared" si="30"/>
        <v>264114.7</v>
      </c>
      <c r="I485" cm="1">
        <f t="array" ref="I485">_xlfn.IFS($F485&lt;=30,5,$F485&lt;=60,4,$F485&lt;=120,3,$F485&lt;=180,2,TRUE,1)</f>
        <v>3</v>
      </c>
      <c r="J485" cm="1">
        <f t="array" ref="J485">_xlfn.IFS($G485&gt;=20,5,$G485&gt;=15,4,$G485&gt;=10,3,$G485&gt;=5,2,TRUE,1)</f>
        <v>4</v>
      </c>
      <c r="K485" cm="1">
        <f t="array" ref="K485">_xlfn.IFS($H485&gt;=200000,5,$H485&gt;=100000,4,$H485&gt;=50000,3,$H485&gt;=20000,2,TRUE,1)</f>
        <v>5</v>
      </c>
      <c r="L485" t="str">
        <f t="shared" si="31"/>
        <v>345</v>
      </c>
      <c r="M485" t="str" cm="1">
        <f t="array" ref="M485">_xlfn.IFS(AND(I485&gt;=4,K485&gt;=4,J485&gt;=4),"Champions",AND(I485&gt;=3,K485&gt;=4,J485&gt;=3),"Loyal Customers",AND(I485&gt;=4,J485&gt;=3,K485&gt;=3),"Potential Loyalists",AND(I485&gt;=5,J485&lt;=2),"New Customers",AND(I485&gt;=3,J485&gt;=3,K485&gt;=3),"Promising",AND(I485&lt;=2,J485&gt;=3,K485&gt;=3),"Need Attention",AND(I485&gt;=3,J485&lt;=2,K485&gt;=2),"About to Sleep",AND(I485&lt;=2,J485&gt;=2,K485&gt;=2),"At Risk",AND(I485&lt;=1,K485&gt;=4),"Cant Lose Them",AND(I485&lt;=2,J485&lt;=2),"Hibernating",TRUE,"Lost")</f>
        <v>Loyal Customers</v>
      </c>
    </row>
    <row r="486" spans="2:13" x14ac:dyDescent="0.25">
      <c r="B486" s="2">
        <v>10482</v>
      </c>
      <c r="C486" s="3">
        <v>45273</v>
      </c>
      <c r="D486" s="59">
        <v>11</v>
      </c>
      <c r="E486" s="59">
        <v>62532.97</v>
      </c>
      <c r="F486" s="6">
        <f t="shared" si="28"/>
        <v>18</v>
      </c>
      <c r="G486">
        <f t="shared" si="29"/>
        <v>11</v>
      </c>
      <c r="H486">
        <f t="shared" si="30"/>
        <v>62532.97</v>
      </c>
      <c r="I486" cm="1">
        <f t="array" ref="I486">_xlfn.IFS($F486&lt;=30,5,$F486&lt;=60,4,$F486&lt;=120,3,$F486&lt;=180,2,TRUE,1)</f>
        <v>5</v>
      </c>
      <c r="J486" cm="1">
        <f t="array" ref="J486">_xlfn.IFS($G486&gt;=20,5,$G486&gt;=15,4,$G486&gt;=10,3,$G486&gt;=5,2,TRUE,1)</f>
        <v>3</v>
      </c>
      <c r="K486" cm="1">
        <f t="array" ref="K486">_xlfn.IFS($H486&gt;=200000,5,$H486&gt;=100000,4,$H486&gt;=50000,3,$H486&gt;=20000,2,TRUE,1)</f>
        <v>3</v>
      </c>
      <c r="L486" t="str">
        <f t="shared" si="31"/>
        <v>533</v>
      </c>
      <c r="M486" t="str" cm="1">
        <f t="array" ref="M486">_xlfn.IFS(AND(I486&gt;=4,K486&gt;=4,J486&gt;=4),"Champions",AND(I486&gt;=3,K486&gt;=4,J486&gt;=3),"Loyal Customers",AND(I486&gt;=4,J486&gt;=3,K486&gt;=3),"Potential Loyalists",AND(I486&gt;=5,J486&lt;=2),"New Customers",AND(I486&gt;=3,J486&gt;=3,K486&gt;=3),"Promising",AND(I486&lt;=2,J486&gt;=3,K486&gt;=3),"Need Attention",AND(I486&gt;=3,J486&lt;=2,K486&gt;=2),"About to Sleep",AND(I486&lt;=2,J486&gt;=2,K486&gt;=2),"At Risk",AND(I486&lt;=1,K486&gt;=4),"Cant Lose Them",AND(I486&lt;=2,J486&lt;=2),"Hibernating",TRUE,"Lost")</f>
        <v>Potential Loyalists</v>
      </c>
    </row>
    <row r="487" spans="2:13" x14ac:dyDescent="0.25">
      <c r="B487" s="2">
        <v>10483</v>
      </c>
      <c r="C487" s="3">
        <v>45176</v>
      </c>
      <c r="D487" s="59">
        <v>13</v>
      </c>
      <c r="E487" s="59">
        <v>141624.21</v>
      </c>
      <c r="F487" s="6">
        <f t="shared" si="28"/>
        <v>115</v>
      </c>
      <c r="G487">
        <f t="shared" si="29"/>
        <v>13</v>
      </c>
      <c r="H487">
        <f t="shared" si="30"/>
        <v>141624.21</v>
      </c>
      <c r="I487" cm="1">
        <f t="array" ref="I487">_xlfn.IFS($F487&lt;=30,5,$F487&lt;=60,4,$F487&lt;=120,3,$F487&lt;=180,2,TRUE,1)</f>
        <v>3</v>
      </c>
      <c r="J487" cm="1">
        <f t="array" ref="J487">_xlfn.IFS($G487&gt;=20,5,$G487&gt;=15,4,$G487&gt;=10,3,$G487&gt;=5,2,TRUE,1)</f>
        <v>3</v>
      </c>
      <c r="K487" cm="1">
        <f t="array" ref="K487">_xlfn.IFS($H487&gt;=200000,5,$H487&gt;=100000,4,$H487&gt;=50000,3,$H487&gt;=20000,2,TRUE,1)</f>
        <v>4</v>
      </c>
      <c r="L487" t="str">
        <f t="shared" si="31"/>
        <v>334</v>
      </c>
      <c r="M487" t="str" cm="1">
        <f t="array" ref="M487">_xlfn.IFS(AND(I487&gt;=4,K487&gt;=4,J487&gt;=4),"Champions",AND(I487&gt;=3,K487&gt;=4,J487&gt;=3),"Loyal Customers",AND(I487&gt;=4,J487&gt;=3,K487&gt;=3),"Potential Loyalists",AND(I487&gt;=5,J487&lt;=2),"New Customers",AND(I487&gt;=3,J487&gt;=3,K487&gt;=3),"Promising",AND(I487&lt;=2,J487&gt;=3,K487&gt;=3),"Need Attention",AND(I487&gt;=3,J487&lt;=2,K487&gt;=2),"About to Sleep",AND(I487&lt;=2,J487&gt;=2,K487&gt;=2),"At Risk",AND(I487&lt;=1,K487&gt;=4),"Cant Lose Them",AND(I487&lt;=2,J487&lt;=2),"Hibernating",TRUE,"Lost")</f>
        <v>Loyal Customers</v>
      </c>
    </row>
    <row r="488" spans="2:13" x14ac:dyDescent="0.25">
      <c r="B488" s="2">
        <v>10484</v>
      </c>
      <c r="C488" s="3">
        <v>45286</v>
      </c>
      <c r="D488" s="59">
        <v>16</v>
      </c>
      <c r="E488" s="59">
        <v>209594.9</v>
      </c>
      <c r="F488" s="6">
        <f t="shared" si="28"/>
        <v>5</v>
      </c>
      <c r="G488">
        <f t="shared" si="29"/>
        <v>16</v>
      </c>
      <c r="H488">
        <f t="shared" si="30"/>
        <v>209594.9</v>
      </c>
      <c r="I488" cm="1">
        <f t="array" ref="I488">_xlfn.IFS($F488&lt;=30,5,$F488&lt;=60,4,$F488&lt;=120,3,$F488&lt;=180,2,TRUE,1)</f>
        <v>5</v>
      </c>
      <c r="J488" cm="1">
        <f t="array" ref="J488">_xlfn.IFS($G488&gt;=20,5,$G488&gt;=15,4,$G488&gt;=10,3,$G488&gt;=5,2,TRUE,1)</f>
        <v>4</v>
      </c>
      <c r="K488" cm="1">
        <f t="array" ref="K488">_xlfn.IFS($H488&gt;=200000,5,$H488&gt;=100000,4,$H488&gt;=50000,3,$H488&gt;=20000,2,TRUE,1)</f>
        <v>5</v>
      </c>
      <c r="L488" t="str">
        <f t="shared" si="31"/>
        <v>545</v>
      </c>
      <c r="M488" t="str" cm="1">
        <f t="array" ref="M488">_xlfn.IFS(AND(I488&gt;=4,K488&gt;=4,J488&gt;=4),"Champions",AND(I488&gt;=3,K488&gt;=4,J488&gt;=3),"Loyal Customers",AND(I488&gt;=4,J488&gt;=3,K488&gt;=3),"Potential Loyalists",AND(I488&gt;=5,J488&lt;=2),"New Customers",AND(I488&gt;=3,J488&gt;=3,K488&gt;=3),"Promising",AND(I488&lt;=2,J488&gt;=3,K488&gt;=3),"Need Attention",AND(I488&gt;=3,J488&lt;=2,K488&gt;=2),"About to Sleep",AND(I488&lt;=2,J488&gt;=2,K488&gt;=2),"At Risk",AND(I488&lt;=1,K488&gt;=4),"Cant Lose Them",AND(I488&lt;=2,J488&lt;=2),"Hibernating",TRUE,"Lost")</f>
        <v>Champions</v>
      </c>
    </row>
    <row r="489" spans="2:13" x14ac:dyDescent="0.25">
      <c r="B489" s="2">
        <v>10485</v>
      </c>
      <c r="C489" s="3">
        <v>45278</v>
      </c>
      <c r="D489" s="59">
        <v>17</v>
      </c>
      <c r="E489" s="59">
        <v>190091.69</v>
      </c>
      <c r="F489" s="6">
        <f t="shared" si="28"/>
        <v>13</v>
      </c>
      <c r="G489">
        <f t="shared" si="29"/>
        <v>17</v>
      </c>
      <c r="H489">
        <f t="shared" si="30"/>
        <v>190091.69</v>
      </c>
      <c r="I489" cm="1">
        <f t="array" ref="I489">_xlfn.IFS($F489&lt;=30,5,$F489&lt;=60,4,$F489&lt;=120,3,$F489&lt;=180,2,TRUE,1)</f>
        <v>5</v>
      </c>
      <c r="J489" cm="1">
        <f t="array" ref="J489">_xlfn.IFS($G489&gt;=20,5,$G489&gt;=15,4,$G489&gt;=10,3,$G489&gt;=5,2,TRUE,1)</f>
        <v>4</v>
      </c>
      <c r="K489" cm="1">
        <f t="array" ref="K489">_xlfn.IFS($H489&gt;=200000,5,$H489&gt;=100000,4,$H489&gt;=50000,3,$H489&gt;=20000,2,TRUE,1)</f>
        <v>4</v>
      </c>
      <c r="L489" t="str">
        <f t="shared" si="31"/>
        <v>544</v>
      </c>
      <c r="M489" t="str" cm="1">
        <f t="array" ref="M489">_xlfn.IFS(AND(I489&gt;=4,K489&gt;=4,J489&gt;=4),"Champions",AND(I489&gt;=3,K489&gt;=4,J489&gt;=3),"Loyal Customers",AND(I489&gt;=4,J489&gt;=3,K489&gt;=3),"Potential Loyalists",AND(I489&gt;=5,J489&lt;=2),"New Customers",AND(I489&gt;=3,J489&gt;=3,K489&gt;=3),"Promising",AND(I489&lt;=2,J489&gt;=3,K489&gt;=3),"Need Attention",AND(I489&gt;=3,J489&lt;=2,K489&gt;=2),"About to Sleep",AND(I489&lt;=2,J489&gt;=2,K489&gt;=2),"At Risk",AND(I489&lt;=1,K489&gt;=4),"Cant Lose Them",AND(I489&lt;=2,J489&lt;=2),"Hibernating",TRUE,"Lost")</f>
        <v>Champions</v>
      </c>
    </row>
    <row r="490" spans="2:13" x14ac:dyDescent="0.25">
      <c r="B490" s="2">
        <v>10486</v>
      </c>
      <c r="C490" s="3">
        <v>45290</v>
      </c>
      <c r="D490" s="59">
        <v>15</v>
      </c>
      <c r="E490" s="59">
        <v>199187.59</v>
      </c>
      <c r="F490" s="6">
        <f t="shared" si="28"/>
        <v>1</v>
      </c>
      <c r="G490">
        <f t="shared" si="29"/>
        <v>15</v>
      </c>
      <c r="H490">
        <f t="shared" si="30"/>
        <v>199187.59</v>
      </c>
      <c r="I490" cm="1">
        <f t="array" ref="I490">_xlfn.IFS($F490&lt;=30,5,$F490&lt;=60,4,$F490&lt;=120,3,$F490&lt;=180,2,TRUE,1)</f>
        <v>5</v>
      </c>
      <c r="J490" cm="1">
        <f t="array" ref="J490">_xlfn.IFS($G490&gt;=20,5,$G490&gt;=15,4,$G490&gt;=10,3,$G490&gt;=5,2,TRUE,1)</f>
        <v>4</v>
      </c>
      <c r="K490" cm="1">
        <f t="array" ref="K490">_xlfn.IFS($H490&gt;=200000,5,$H490&gt;=100000,4,$H490&gt;=50000,3,$H490&gt;=20000,2,TRUE,1)</f>
        <v>4</v>
      </c>
      <c r="L490" t="str">
        <f t="shared" si="31"/>
        <v>544</v>
      </c>
      <c r="M490" t="str" cm="1">
        <f t="array" ref="M490">_xlfn.IFS(AND(I490&gt;=4,K490&gt;=4,J490&gt;=4),"Champions",AND(I490&gt;=3,K490&gt;=4,J490&gt;=3),"Loyal Customers",AND(I490&gt;=4,J490&gt;=3,K490&gt;=3),"Potential Loyalists",AND(I490&gt;=5,J490&lt;=2),"New Customers",AND(I490&gt;=3,J490&gt;=3,K490&gt;=3),"Promising",AND(I490&lt;=2,J490&gt;=3,K490&gt;=3),"Need Attention",AND(I490&gt;=3,J490&lt;=2,K490&gt;=2),"About to Sleep",AND(I490&lt;=2,J490&gt;=2,K490&gt;=2),"At Risk",AND(I490&lt;=1,K490&gt;=4),"Cant Lose Them",AND(I490&lt;=2,J490&lt;=2),"Hibernating",TRUE,"Lost")</f>
        <v>Champions</v>
      </c>
    </row>
    <row r="491" spans="2:13" x14ac:dyDescent="0.25">
      <c r="B491" s="2">
        <v>10487</v>
      </c>
      <c r="C491" s="3">
        <v>45279</v>
      </c>
      <c r="D491" s="59">
        <v>11</v>
      </c>
      <c r="E491" s="59">
        <v>89948.62</v>
      </c>
      <c r="F491" s="6">
        <f t="shared" si="28"/>
        <v>12</v>
      </c>
      <c r="G491">
        <f t="shared" si="29"/>
        <v>11</v>
      </c>
      <c r="H491">
        <f t="shared" si="30"/>
        <v>89948.62</v>
      </c>
      <c r="I491" cm="1">
        <f t="array" ref="I491">_xlfn.IFS($F491&lt;=30,5,$F491&lt;=60,4,$F491&lt;=120,3,$F491&lt;=180,2,TRUE,1)</f>
        <v>5</v>
      </c>
      <c r="J491" cm="1">
        <f t="array" ref="J491">_xlfn.IFS($G491&gt;=20,5,$G491&gt;=15,4,$G491&gt;=10,3,$G491&gt;=5,2,TRUE,1)</f>
        <v>3</v>
      </c>
      <c r="K491" cm="1">
        <f t="array" ref="K491">_xlfn.IFS($H491&gt;=200000,5,$H491&gt;=100000,4,$H491&gt;=50000,3,$H491&gt;=20000,2,TRUE,1)</f>
        <v>3</v>
      </c>
      <c r="L491" t="str">
        <f t="shared" si="31"/>
        <v>533</v>
      </c>
      <c r="M491" t="str" cm="1">
        <f t="array" ref="M491">_xlfn.IFS(AND(I491&gt;=4,K491&gt;=4,J491&gt;=4),"Champions",AND(I491&gt;=3,K491&gt;=4,J491&gt;=3),"Loyal Customers",AND(I491&gt;=4,J491&gt;=3,K491&gt;=3),"Potential Loyalists",AND(I491&gt;=5,J491&lt;=2),"New Customers",AND(I491&gt;=3,J491&gt;=3,K491&gt;=3),"Promising",AND(I491&lt;=2,J491&gt;=3,K491&gt;=3),"Need Attention",AND(I491&gt;=3,J491&lt;=2,K491&gt;=2),"About to Sleep",AND(I491&lt;=2,J491&gt;=2,K491&gt;=2),"At Risk",AND(I491&lt;=1,K491&gt;=4),"Cant Lose Them",AND(I491&lt;=2,J491&lt;=2),"Hibernating",TRUE,"Lost")</f>
        <v>Potential Loyalists</v>
      </c>
    </row>
    <row r="492" spans="2:13" x14ac:dyDescent="0.25">
      <c r="B492" s="2">
        <v>10488</v>
      </c>
      <c r="C492" s="3">
        <v>45285</v>
      </c>
      <c r="D492" s="59">
        <v>21</v>
      </c>
      <c r="E492" s="59">
        <v>247555.14</v>
      </c>
      <c r="F492" s="6">
        <f t="shared" si="28"/>
        <v>6</v>
      </c>
      <c r="G492">
        <f t="shared" si="29"/>
        <v>21</v>
      </c>
      <c r="H492">
        <f t="shared" si="30"/>
        <v>247555.14</v>
      </c>
      <c r="I492" cm="1">
        <f t="array" ref="I492">_xlfn.IFS($F492&lt;=30,5,$F492&lt;=60,4,$F492&lt;=120,3,$F492&lt;=180,2,TRUE,1)</f>
        <v>5</v>
      </c>
      <c r="J492" cm="1">
        <f t="array" ref="J492">_xlfn.IFS($G492&gt;=20,5,$G492&gt;=15,4,$G492&gt;=10,3,$G492&gt;=5,2,TRUE,1)</f>
        <v>5</v>
      </c>
      <c r="K492" cm="1">
        <f t="array" ref="K492">_xlfn.IFS($H492&gt;=200000,5,$H492&gt;=100000,4,$H492&gt;=50000,3,$H492&gt;=20000,2,TRUE,1)</f>
        <v>5</v>
      </c>
      <c r="L492" t="str">
        <f t="shared" si="31"/>
        <v>555</v>
      </c>
      <c r="M492" t="str" cm="1">
        <f t="array" ref="M492">_xlfn.IFS(AND(I492&gt;=4,K492&gt;=4,J492&gt;=4),"Champions",AND(I492&gt;=3,K492&gt;=4,J492&gt;=3),"Loyal Customers",AND(I492&gt;=4,J492&gt;=3,K492&gt;=3),"Potential Loyalists",AND(I492&gt;=5,J492&lt;=2),"New Customers",AND(I492&gt;=3,J492&gt;=3,K492&gt;=3),"Promising",AND(I492&lt;=2,J492&gt;=3,K492&gt;=3),"Need Attention",AND(I492&gt;=3,J492&lt;=2,K492&gt;=2),"About to Sleep",AND(I492&lt;=2,J492&gt;=2,K492&gt;=2),"At Risk",AND(I492&lt;=1,K492&gt;=4),"Cant Lose Them",AND(I492&lt;=2,J492&lt;=2),"Hibernating",TRUE,"Lost")</f>
        <v>Champions</v>
      </c>
    </row>
    <row r="493" spans="2:13" x14ac:dyDescent="0.25">
      <c r="B493" s="2">
        <v>10489</v>
      </c>
      <c r="C493" s="3">
        <v>45282</v>
      </c>
      <c r="D493" s="59">
        <v>17</v>
      </c>
      <c r="E493" s="59">
        <v>219485.35</v>
      </c>
      <c r="F493" s="6">
        <f t="shared" si="28"/>
        <v>9</v>
      </c>
      <c r="G493">
        <f t="shared" si="29"/>
        <v>17</v>
      </c>
      <c r="H493">
        <f t="shared" si="30"/>
        <v>219485.35</v>
      </c>
      <c r="I493" cm="1">
        <f t="array" ref="I493">_xlfn.IFS($F493&lt;=30,5,$F493&lt;=60,4,$F493&lt;=120,3,$F493&lt;=180,2,TRUE,1)</f>
        <v>5</v>
      </c>
      <c r="J493" cm="1">
        <f t="array" ref="J493">_xlfn.IFS($G493&gt;=20,5,$G493&gt;=15,4,$G493&gt;=10,3,$G493&gt;=5,2,TRUE,1)</f>
        <v>4</v>
      </c>
      <c r="K493" cm="1">
        <f t="array" ref="K493">_xlfn.IFS($H493&gt;=200000,5,$H493&gt;=100000,4,$H493&gt;=50000,3,$H493&gt;=20000,2,TRUE,1)</f>
        <v>5</v>
      </c>
      <c r="L493" t="str">
        <f t="shared" si="31"/>
        <v>545</v>
      </c>
      <c r="M493" t="str" cm="1">
        <f t="array" ref="M493">_xlfn.IFS(AND(I493&gt;=4,K493&gt;=4,J493&gt;=4),"Champions",AND(I493&gt;=3,K493&gt;=4,J493&gt;=3),"Loyal Customers",AND(I493&gt;=4,J493&gt;=3,K493&gt;=3),"Potential Loyalists",AND(I493&gt;=5,J493&lt;=2),"New Customers",AND(I493&gt;=3,J493&gt;=3,K493&gt;=3),"Promising",AND(I493&lt;=2,J493&gt;=3,K493&gt;=3),"Need Attention",AND(I493&gt;=3,J493&lt;=2,K493&gt;=2),"About to Sleep",AND(I493&lt;=2,J493&gt;=2,K493&gt;=2),"At Risk",AND(I493&lt;=1,K493&gt;=4),"Cant Lose Them",AND(I493&lt;=2,J493&lt;=2),"Hibernating",TRUE,"Lost")</f>
        <v>Champions</v>
      </c>
    </row>
    <row r="494" spans="2:13" x14ac:dyDescent="0.25">
      <c r="B494" s="2">
        <v>10490</v>
      </c>
      <c r="C494" s="3">
        <v>45288</v>
      </c>
      <c r="D494" s="59">
        <v>12</v>
      </c>
      <c r="E494" s="59">
        <v>120590.69</v>
      </c>
      <c r="F494" s="6">
        <f t="shared" si="28"/>
        <v>3</v>
      </c>
      <c r="G494">
        <f t="shared" si="29"/>
        <v>12</v>
      </c>
      <c r="H494">
        <f t="shared" si="30"/>
        <v>120590.69</v>
      </c>
      <c r="I494" cm="1">
        <f t="array" ref="I494">_xlfn.IFS($F494&lt;=30,5,$F494&lt;=60,4,$F494&lt;=120,3,$F494&lt;=180,2,TRUE,1)</f>
        <v>5</v>
      </c>
      <c r="J494" cm="1">
        <f t="array" ref="J494">_xlfn.IFS($G494&gt;=20,5,$G494&gt;=15,4,$G494&gt;=10,3,$G494&gt;=5,2,TRUE,1)</f>
        <v>3</v>
      </c>
      <c r="K494" cm="1">
        <f t="array" ref="K494">_xlfn.IFS($H494&gt;=200000,5,$H494&gt;=100000,4,$H494&gt;=50000,3,$H494&gt;=20000,2,TRUE,1)</f>
        <v>4</v>
      </c>
      <c r="L494" t="str">
        <f t="shared" si="31"/>
        <v>534</v>
      </c>
      <c r="M494" t="str" cm="1">
        <f t="array" ref="M494">_xlfn.IFS(AND(I494&gt;=4,K494&gt;=4,J494&gt;=4),"Champions",AND(I494&gt;=3,K494&gt;=4,J494&gt;=3),"Loyal Customers",AND(I494&gt;=4,J494&gt;=3,K494&gt;=3),"Potential Loyalists",AND(I494&gt;=5,J494&lt;=2),"New Customers",AND(I494&gt;=3,J494&gt;=3,K494&gt;=3),"Promising",AND(I494&lt;=2,J494&gt;=3,K494&gt;=3),"Need Attention",AND(I494&gt;=3,J494&lt;=2,K494&gt;=2),"About to Sleep",AND(I494&lt;=2,J494&gt;=2,K494&gt;=2),"At Risk",AND(I494&lt;=1,K494&gt;=4),"Cant Lose Them",AND(I494&lt;=2,J494&lt;=2),"Hibernating",TRUE,"Lost")</f>
        <v>Loyal Customers</v>
      </c>
    </row>
    <row r="495" spans="2:13" x14ac:dyDescent="0.25">
      <c r="B495" s="2">
        <v>10491</v>
      </c>
      <c r="C495" s="3">
        <v>45280</v>
      </c>
      <c r="D495" s="59">
        <v>10</v>
      </c>
      <c r="E495" s="59">
        <v>134558.98000000001</v>
      </c>
      <c r="F495" s="6">
        <f t="shared" si="28"/>
        <v>11</v>
      </c>
      <c r="G495">
        <f t="shared" si="29"/>
        <v>10</v>
      </c>
      <c r="H495">
        <f t="shared" si="30"/>
        <v>134558.98000000001</v>
      </c>
      <c r="I495" cm="1">
        <f t="array" ref="I495">_xlfn.IFS($F495&lt;=30,5,$F495&lt;=60,4,$F495&lt;=120,3,$F495&lt;=180,2,TRUE,1)</f>
        <v>5</v>
      </c>
      <c r="J495" cm="1">
        <f t="array" ref="J495">_xlfn.IFS($G495&gt;=20,5,$G495&gt;=15,4,$G495&gt;=10,3,$G495&gt;=5,2,TRUE,1)</f>
        <v>3</v>
      </c>
      <c r="K495" cm="1">
        <f t="array" ref="K495">_xlfn.IFS($H495&gt;=200000,5,$H495&gt;=100000,4,$H495&gt;=50000,3,$H495&gt;=20000,2,TRUE,1)</f>
        <v>4</v>
      </c>
      <c r="L495" t="str">
        <f t="shared" si="31"/>
        <v>534</v>
      </c>
      <c r="M495" t="str" cm="1">
        <f t="array" ref="M495">_xlfn.IFS(AND(I495&gt;=4,K495&gt;=4,J495&gt;=4),"Champions",AND(I495&gt;=3,K495&gt;=4,J495&gt;=3),"Loyal Customers",AND(I495&gt;=4,J495&gt;=3,K495&gt;=3),"Potential Loyalists",AND(I495&gt;=5,J495&lt;=2),"New Customers",AND(I495&gt;=3,J495&gt;=3,K495&gt;=3),"Promising",AND(I495&lt;=2,J495&gt;=3,K495&gt;=3),"Need Attention",AND(I495&gt;=3,J495&lt;=2,K495&gt;=2),"About to Sleep",AND(I495&lt;=2,J495&gt;=2,K495&gt;=2),"At Risk",AND(I495&lt;=1,K495&gt;=4),"Cant Lose Them",AND(I495&lt;=2,J495&lt;=2),"Hibernating",TRUE,"Lost")</f>
        <v>Loyal Customers</v>
      </c>
    </row>
    <row r="496" spans="2:13" x14ac:dyDescent="0.25">
      <c r="B496" s="2">
        <v>10492</v>
      </c>
      <c r="C496" s="3">
        <v>45260</v>
      </c>
      <c r="D496" s="59">
        <v>15</v>
      </c>
      <c r="E496" s="59">
        <v>210974.07</v>
      </c>
      <c r="F496" s="6">
        <f t="shared" si="28"/>
        <v>31</v>
      </c>
      <c r="G496">
        <f t="shared" si="29"/>
        <v>15</v>
      </c>
      <c r="H496">
        <f t="shared" si="30"/>
        <v>210974.07</v>
      </c>
      <c r="I496" cm="1">
        <f t="array" ref="I496">_xlfn.IFS($F496&lt;=30,5,$F496&lt;=60,4,$F496&lt;=120,3,$F496&lt;=180,2,TRUE,1)</f>
        <v>4</v>
      </c>
      <c r="J496" cm="1">
        <f t="array" ref="J496">_xlfn.IFS($G496&gt;=20,5,$G496&gt;=15,4,$G496&gt;=10,3,$G496&gt;=5,2,TRUE,1)</f>
        <v>4</v>
      </c>
      <c r="K496" cm="1">
        <f t="array" ref="K496">_xlfn.IFS($H496&gt;=200000,5,$H496&gt;=100000,4,$H496&gt;=50000,3,$H496&gt;=20000,2,TRUE,1)</f>
        <v>5</v>
      </c>
      <c r="L496" t="str">
        <f t="shared" si="31"/>
        <v>445</v>
      </c>
      <c r="M496" t="str" cm="1">
        <f t="array" ref="M496">_xlfn.IFS(AND(I496&gt;=4,K496&gt;=4,J496&gt;=4),"Champions",AND(I496&gt;=3,K496&gt;=4,J496&gt;=3),"Loyal Customers",AND(I496&gt;=4,J496&gt;=3,K496&gt;=3),"Potential Loyalists",AND(I496&gt;=5,J496&lt;=2),"New Customers",AND(I496&gt;=3,J496&gt;=3,K496&gt;=3),"Promising",AND(I496&lt;=2,J496&gt;=3,K496&gt;=3),"Need Attention",AND(I496&gt;=3,J496&lt;=2,K496&gt;=2),"About to Sleep",AND(I496&lt;=2,J496&gt;=2,K496&gt;=2),"At Risk",AND(I496&lt;=1,K496&gt;=4),"Cant Lose Them",AND(I496&lt;=2,J496&lt;=2),"Hibernating",TRUE,"Lost")</f>
        <v>Champions</v>
      </c>
    </row>
    <row r="497" spans="2:13" x14ac:dyDescent="0.25">
      <c r="B497" s="2">
        <v>10493</v>
      </c>
      <c r="C497" s="3">
        <v>45240</v>
      </c>
      <c r="D497" s="59">
        <v>8</v>
      </c>
      <c r="E497" s="59">
        <v>63360.65</v>
      </c>
      <c r="F497" s="6">
        <f t="shared" si="28"/>
        <v>51</v>
      </c>
      <c r="G497">
        <f t="shared" si="29"/>
        <v>8</v>
      </c>
      <c r="H497">
        <f t="shared" si="30"/>
        <v>63360.65</v>
      </c>
      <c r="I497" cm="1">
        <f t="array" ref="I497">_xlfn.IFS($F497&lt;=30,5,$F497&lt;=60,4,$F497&lt;=120,3,$F497&lt;=180,2,TRUE,1)</f>
        <v>4</v>
      </c>
      <c r="J497" cm="1">
        <f t="array" ref="J497">_xlfn.IFS($G497&gt;=20,5,$G497&gt;=15,4,$G497&gt;=10,3,$G497&gt;=5,2,TRUE,1)</f>
        <v>2</v>
      </c>
      <c r="K497" cm="1">
        <f t="array" ref="K497">_xlfn.IFS($H497&gt;=200000,5,$H497&gt;=100000,4,$H497&gt;=50000,3,$H497&gt;=20000,2,TRUE,1)</f>
        <v>3</v>
      </c>
      <c r="L497" t="str">
        <f t="shared" si="31"/>
        <v>423</v>
      </c>
      <c r="M497" t="str" cm="1">
        <f t="array" ref="M497">_xlfn.IFS(AND(I497&gt;=4,K497&gt;=4,J497&gt;=4),"Champions",AND(I497&gt;=3,K497&gt;=4,J497&gt;=3),"Loyal Customers",AND(I497&gt;=4,J497&gt;=3,K497&gt;=3),"Potential Loyalists",AND(I497&gt;=5,J497&lt;=2),"New Customers",AND(I497&gt;=3,J497&gt;=3,K497&gt;=3),"Promising",AND(I497&lt;=2,J497&gt;=3,K497&gt;=3),"Need Attention",AND(I497&gt;=3,J497&lt;=2,K497&gt;=2),"About to Sleep",AND(I497&lt;=2,J497&gt;=2,K497&gt;=2),"At Risk",AND(I497&lt;=1,K497&gt;=4),"Cant Lose Them",AND(I497&lt;=2,J497&lt;=2),"Hibernating",TRUE,"Lost")</f>
        <v>About to Sleep</v>
      </c>
    </row>
    <row r="498" spans="2:13" x14ac:dyDescent="0.25">
      <c r="B498" s="2">
        <v>10494</v>
      </c>
      <c r="C498" s="3">
        <v>45258</v>
      </c>
      <c r="D498" s="59">
        <v>24</v>
      </c>
      <c r="E498" s="59">
        <v>220932.13</v>
      </c>
      <c r="F498" s="6">
        <f t="shared" si="28"/>
        <v>33</v>
      </c>
      <c r="G498">
        <f t="shared" si="29"/>
        <v>24</v>
      </c>
      <c r="H498">
        <f t="shared" si="30"/>
        <v>220932.13</v>
      </c>
      <c r="I498" cm="1">
        <f t="array" ref="I498">_xlfn.IFS($F498&lt;=30,5,$F498&lt;=60,4,$F498&lt;=120,3,$F498&lt;=180,2,TRUE,1)</f>
        <v>4</v>
      </c>
      <c r="J498" cm="1">
        <f t="array" ref="J498">_xlfn.IFS($G498&gt;=20,5,$G498&gt;=15,4,$G498&gt;=10,3,$G498&gt;=5,2,TRUE,1)</f>
        <v>5</v>
      </c>
      <c r="K498" cm="1">
        <f t="array" ref="K498">_xlfn.IFS($H498&gt;=200000,5,$H498&gt;=100000,4,$H498&gt;=50000,3,$H498&gt;=20000,2,TRUE,1)</f>
        <v>5</v>
      </c>
      <c r="L498" t="str">
        <f t="shared" si="31"/>
        <v>455</v>
      </c>
      <c r="M498" t="str" cm="1">
        <f t="array" ref="M498">_xlfn.IFS(AND(I498&gt;=4,K498&gt;=4,J498&gt;=4),"Champions",AND(I498&gt;=3,K498&gt;=4,J498&gt;=3),"Loyal Customers",AND(I498&gt;=4,J498&gt;=3,K498&gt;=3),"Potential Loyalists",AND(I498&gt;=5,J498&lt;=2),"New Customers",AND(I498&gt;=3,J498&gt;=3,K498&gt;=3),"Promising",AND(I498&lt;=2,J498&gt;=3,K498&gt;=3),"Need Attention",AND(I498&gt;=3,J498&lt;=2,K498&gt;=2),"About to Sleep",AND(I498&lt;=2,J498&gt;=2,K498&gt;=2),"At Risk",AND(I498&lt;=1,K498&gt;=4),"Cant Lose Them",AND(I498&lt;=2,J498&lt;=2),"Hibernating",TRUE,"Lost")</f>
        <v>Champions</v>
      </c>
    </row>
    <row r="499" spans="2:13" x14ac:dyDescent="0.25">
      <c r="B499" s="2">
        <v>10495</v>
      </c>
      <c r="C499" s="3">
        <v>45285</v>
      </c>
      <c r="D499" s="59">
        <v>16</v>
      </c>
      <c r="E499" s="59">
        <v>179798.3</v>
      </c>
      <c r="F499" s="6">
        <f t="shared" si="28"/>
        <v>6</v>
      </c>
      <c r="G499">
        <f t="shared" si="29"/>
        <v>16</v>
      </c>
      <c r="H499">
        <f t="shared" si="30"/>
        <v>179798.3</v>
      </c>
      <c r="I499" cm="1">
        <f t="array" ref="I499">_xlfn.IFS($F499&lt;=30,5,$F499&lt;=60,4,$F499&lt;=120,3,$F499&lt;=180,2,TRUE,1)</f>
        <v>5</v>
      </c>
      <c r="J499" cm="1">
        <f t="array" ref="J499">_xlfn.IFS($G499&gt;=20,5,$G499&gt;=15,4,$G499&gt;=10,3,$G499&gt;=5,2,TRUE,1)</f>
        <v>4</v>
      </c>
      <c r="K499" cm="1">
        <f t="array" ref="K499">_xlfn.IFS($H499&gt;=200000,5,$H499&gt;=100000,4,$H499&gt;=50000,3,$H499&gt;=20000,2,TRUE,1)</f>
        <v>4</v>
      </c>
      <c r="L499" t="str">
        <f t="shared" si="31"/>
        <v>544</v>
      </c>
      <c r="M499" t="str" cm="1">
        <f t="array" ref="M499">_xlfn.IFS(AND(I499&gt;=4,K499&gt;=4,J499&gt;=4),"Champions",AND(I499&gt;=3,K499&gt;=4,J499&gt;=3),"Loyal Customers",AND(I499&gt;=4,J499&gt;=3,K499&gt;=3),"Potential Loyalists",AND(I499&gt;=5,J499&lt;=2),"New Customers",AND(I499&gt;=3,J499&gt;=3,K499&gt;=3),"Promising",AND(I499&lt;=2,J499&gt;=3,K499&gt;=3),"Need Attention",AND(I499&gt;=3,J499&lt;=2,K499&gt;=2),"About to Sleep",AND(I499&lt;=2,J499&gt;=2,K499&gt;=2),"At Risk",AND(I499&lt;=1,K499&gt;=4),"Cant Lose Them",AND(I499&lt;=2,J499&lt;=2),"Hibernating",TRUE,"Lost")</f>
        <v>Champions</v>
      </c>
    </row>
    <row r="500" spans="2:13" x14ac:dyDescent="0.25">
      <c r="B500" s="2">
        <v>10496</v>
      </c>
      <c r="C500" s="3">
        <v>45274</v>
      </c>
      <c r="D500" s="59">
        <v>18</v>
      </c>
      <c r="E500" s="59">
        <v>227719.29</v>
      </c>
      <c r="F500" s="6">
        <f t="shared" si="28"/>
        <v>17</v>
      </c>
      <c r="G500">
        <f t="shared" si="29"/>
        <v>18</v>
      </c>
      <c r="H500">
        <f t="shared" si="30"/>
        <v>227719.29</v>
      </c>
      <c r="I500" cm="1">
        <f t="array" ref="I500">_xlfn.IFS($F500&lt;=30,5,$F500&lt;=60,4,$F500&lt;=120,3,$F500&lt;=180,2,TRUE,1)</f>
        <v>5</v>
      </c>
      <c r="J500" cm="1">
        <f t="array" ref="J500">_xlfn.IFS($G500&gt;=20,5,$G500&gt;=15,4,$G500&gt;=10,3,$G500&gt;=5,2,TRUE,1)</f>
        <v>4</v>
      </c>
      <c r="K500" cm="1">
        <f t="array" ref="K500">_xlfn.IFS($H500&gt;=200000,5,$H500&gt;=100000,4,$H500&gt;=50000,3,$H500&gt;=20000,2,TRUE,1)</f>
        <v>5</v>
      </c>
      <c r="L500" t="str">
        <f t="shared" si="31"/>
        <v>545</v>
      </c>
      <c r="M500" t="str" cm="1">
        <f t="array" ref="M500">_xlfn.IFS(AND(I500&gt;=4,K500&gt;=4,J500&gt;=4),"Champions",AND(I500&gt;=3,K500&gt;=4,J500&gt;=3),"Loyal Customers",AND(I500&gt;=4,J500&gt;=3,K500&gt;=3),"Potential Loyalists",AND(I500&gt;=5,J500&lt;=2),"New Customers",AND(I500&gt;=3,J500&gt;=3,K500&gt;=3),"Promising",AND(I500&lt;=2,J500&gt;=3,K500&gt;=3),"Need Attention",AND(I500&gt;=3,J500&lt;=2,K500&gt;=2),"About to Sleep",AND(I500&lt;=2,J500&gt;=2,K500&gt;=2),"At Risk",AND(I500&lt;=1,K500&gt;=4),"Cant Lose Them",AND(I500&lt;=2,J500&lt;=2),"Hibernating",TRUE,"Lost")</f>
        <v>Champions</v>
      </c>
    </row>
    <row r="501" spans="2:13" x14ac:dyDescent="0.25">
      <c r="B501" s="2">
        <v>10497</v>
      </c>
      <c r="C501" s="3">
        <v>45285</v>
      </c>
      <c r="D501" s="59">
        <v>18</v>
      </c>
      <c r="E501" s="59">
        <v>126879.63</v>
      </c>
      <c r="F501" s="6">
        <f t="shared" si="28"/>
        <v>6</v>
      </c>
      <c r="G501">
        <f t="shared" si="29"/>
        <v>18</v>
      </c>
      <c r="H501">
        <f t="shared" si="30"/>
        <v>126879.63</v>
      </c>
      <c r="I501" cm="1">
        <f t="array" ref="I501">_xlfn.IFS($F501&lt;=30,5,$F501&lt;=60,4,$F501&lt;=120,3,$F501&lt;=180,2,TRUE,1)</f>
        <v>5</v>
      </c>
      <c r="J501" cm="1">
        <f t="array" ref="J501">_xlfn.IFS($G501&gt;=20,5,$G501&gt;=15,4,$G501&gt;=10,3,$G501&gt;=5,2,TRUE,1)</f>
        <v>4</v>
      </c>
      <c r="K501" cm="1">
        <f t="array" ref="K501">_xlfn.IFS($H501&gt;=200000,5,$H501&gt;=100000,4,$H501&gt;=50000,3,$H501&gt;=20000,2,TRUE,1)</f>
        <v>4</v>
      </c>
      <c r="L501" t="str">
        <f t="shared" si="31"/>
        <v>544</v>
      </c>
      <c r="M501" t="str" cm="1">
        <f t="array" ref="M501">_xlfn.IFS(AND(I501&gt;=4,K501&gt;=4,J501&gt;=4),"Champions",AND(I501&gt;=3,K501&gt;=4,J501&gt;=3),"Loyal Customers",AND(I501&gt;=4,J501&gt;=3,K501&gt;=3),"Potential Loyalists",AND(I501&gt;=5,J501&lt;=2),"New Customers",AND(I501&gt;=3,J501&gt;=3,K501&gt;=3),"Promising",AND(I501&lt;=2,J501&gt;=3,K501&gt;=3),"Need Attention",AND(I501&gt;=3,J501&lt;=2,K501&gt;=2),"About to Sleep",AND(I501&lt;=2,J501&gt;=2,K501&gt;=2),"At Risk",AND(I501&lt;=1,K501&gt;=4),"Cant Lose Them",AND(I501&lt;=2,J501&lt;=2),"Hibernating",TRUE,"Lost")</f>
        <v>Champions</v>
      </c>
    </row>
    <row r="502" spans="2:13" x14ac:dyDescent="0.25">
      <c r="B502" s="2">
        <v>10498</v>
      </c>
      <c r="C502" s="3">
        <v>45262</v>
      </c>
      <c r="D502" s="59">
        <v>11</v>
      </c>
      <c r="E502" s="59">
        <v>92166.87</v>
      </c>
      <c r="F502" s="6">
        <f t="shared" si="28"/>
        <v>29</v>
      </c>
      <c r="G502">
        <f t="shared" si="29"/>
        <v>11</v>
      </c>
      <c r="H502">
        <f t="shared" si="30"/>
        <v>92166.87</v>
      </c>
      <c r="I502" cm="1">
        <f t="array" ref="I502">_xlfn.IFS($F502&lt;=30,5,$F502&lt;=60,4,$F502&lt;=120,3,$F502&lt;=180,2,TRUE,1)</f>
        <v>5</v>
      </c>
      <c r="J502" cm="1">
        <f t="array" ref="J502">_xlfn.IFS($G502&gt;=20,5,$G502&gt;=15,4,$G502&gt;=10,3,$G502&gt;=5,2,TRUE,1)</f>
        <v>3</v>
      </c>
      <c r="K502" cm="1">
        <f t="array" ref="K502">_xlfn.IFS($H502&gt;=200000,5,$H502&gt;=100000,4,$H502&gt;=50000,3,$H502&gt;=20000,2,TRUE,1)</f>
        <v>3</v>
      </c>
      <c r="L502" t="str">
        <f t="shared" si="31"/>
        <v>533</v>
      </c>
      <c r="M502" t="str" cm="1">
        <f t="array" ref="M502">_xlfn.IFS(AND(I502&gt;=4,K502&gt;=4,J502&gt;=4),"Champions",AND(I502&gt;=3,K502&gt;=4,J502&gt;=3),"Loyal Customers",AND(I502&gt;=4,J502&gt;=3,K502&gt;=3),"Potential Loyalists",AND(I502&gt;=5,J502&lt;=2),"New Customers",AND(I502&gt;=3,J502&gt;=3,K502&gt;=3),"Promising",AND(I502&lt;=2,J502&gt;=3,K502&gt;=3),"Need Attention",AND(I502&gt;=3,J502&lt;=2,K502&gt;=2),"About to Sleep",AND(I502&lt;=2,J502&gt;=2,K502&gt;=2),"At Risk",AND(I502&lt;=1,K502&gt;=4),"Cant Lose Them",AND(I502&lt;=2,J502&lt;=2),"Hibernating",TRUE,"Lost")</f>
        <v>Potential Loyalists</v>
      </c>
    </row>
    <row r="503" spans="2:13" x14ac:dyDescent="0.25">
      <c r="B503" s="2">
        <v>10499</v>
      </c>
      <c r="C503" s="3">
        <v>45257</v>
      </c>
      <c r="D503" s="59">
        <v>14</v>
      </c>
      <c r="E503" s="59">
        <v>230625.15</v>
      </c>
      <c r="F503" s="6">
        <f t="shared" si="28"/>
        <v>34</v>
      </c>
      <c r="G503">
        <f t="shared" si="29"/>
        <v>14</v>
      </c>
      <c r="H503">
        <f t="shared" si="30"/>
        <v>230625.15</v>
      </c>
      <c r="I503" cm="1">
        <f t="array" ref="I503">_xlfn.IFS($F503&lt;=30,5,$F503&lt;=60,4,$F503&lt;=120,3,$F503&lt;=180,2,TRUE,1)</f>
        <v>4</v>
      </c>
      <c r="J503" cm="1">
        <f t="array" ref="J503">_xlfn.IFS($G503&gt;=20,5,$G503&gt;=15,4,$G503&gt;=10,3,$G503&gt;=5,2,TRUE,1)</f>
        <v>3</v>
      </c>
      <c r="K503" cm="1">
        <f t="array" ref="K503">_xlfn.IFS($H503&gt;=200000,5,$H503&gt;=100000,4,$H503&gt;=50000,3,$H503&gt;=20000,2,TRUE,1)</f>
        <v>5</v>
      </c>
      <c r="L503" t="str">
        <f t="shared" si="31"/>
        <v>435</v>
      </c>
      <c r="M503" t="str" cm="1">
        <f t="array" ref="M503">_xlfn.IFS(AND(I503&gt;=4,K503&gt;=4,J503&gt;=4),"Champions",AND(I503&gt;=3,K503&gt;=4,J503&gt;=3),"Loyal Customers",AND(I503&gt;=4,J503&gt;=3,K503&gt;=3),"Potential Loyalists",AND(I503&gt;=5,J503&lt;=2),"New Customers",AND(I503&gt;=3,J503&gt;=3,K503&gt;=3),"Promising",AND(I503&lt;=2,J503&gt;=3,K503&gt;=3),"Need Attention",AND(I503&gt;=3,J503&lt;=2,K503&gt;=2),"About to Sleep",AND(I503&lt;=2,J503&gt;=2,K503&gt;=2),"At Risk",AND(I503&lt;=1,K503&gt;=4),"Cant Lose Them",AND(I503&lt;=2,J503&lt;=2),"Hibernating",TRUE,"Lost")</f>
        <v>Loyal Customers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FE502-01E4-48EB-9E8E-DA7A51A8CA30}">
  <dimension ref="A1:E501"/>
  <sheetViews>
    <sheetView workbookViewId="0">
      <selection activeCell="F20" sqref="F20"/>
    </sheetView>
  </sheetViews>
  <sheetFormatPr defaultRowHeight="15" x14ac:dyDescent="0.25"/>
  <cols>
    <col min="1" max="1" width="14" customWidth="1"/>
    <col min="2" max="2" width="13.7109375" bestFit="1" customWidth="1"/>
    <col min="3" max="3" width="15.7109375" bestFit="1" customWidth="1"/>
    <col min="4" max="4" width="15" bestFit="1" customWidth="1"/>
    <col min="5" max="5" width="17.42578125" bestFit="1" customWidth="1"/>
  </cols>
  <sheetData>
    <row r="1" spans="1:5" x14ac:dyDescent="0.25">
      <c r="A1" s="4" t="s">
        <v>29</v>
      </c>
      <c r="B1" s="4" t="s">
        <v>5</v>
      </c>
      <c r="C1" s="4" t="s">
        <v>7</v>
      </c>
      <c r="D1" s="4" t="s">
        <v>8</v>
      </c>
      <c r="E1" s="4" t="s">
        <v>12</v>
      </c>
    </row>
    <row r="2" spans="1:5" x14ac:dyDescent="0.25">
      <c r="A2" s="2">
        <v>10000</v>
      </c>
      <c r="B2">
        <v>74</v>
      </c>
      <c r="C2">
        <v>15</v>
      </c>
      <c r="D2">
        <v>177604.77</v>
      </c>
      <c r="E2" t="s">
        <v>20</v>
      </c>
    </row>
    <row r="3" spans="1:5" x14ac:dyDescent="0.25">
      <c r="A3" s="2">
        <v>10001</v>
      </c>
      <c r="B3">
        <v>1</v>
      </c>
      <c r="C3">
        <v>14</v>
      </c>
      <c r="D3">
        <v>159142.85</v>
      </c>
      <c r="E3" t="s">
        <v>20</v>
      </c>
    </row>
    <row r="4" spans="1:5" x14ac:dyDescent="0.25">
      <c r="A4" s="2">
        <v>10002</v>
      </c>
      <c r="B4">
        <v>17</v>
      </c>
      <c r="C4">
        <v>10</v>
      </c>
      <c r="D4">
        <v>88123.02</v>
      </c>
      <c r="E4" t="s">
        <v>21</v>
      </c>
    </row>
    <row r="5" spans="1:5" x14ac:dyDescent="0.25">
      <c r="A5" s="2">
        <v>10003</v>
      </c>
      <c r="B5">
        <v>23</v>
      </c>
      <c r="C5">
        <v>15</v>
      </c>
      <c r="D5">
        <v>171427.22</v>
      </c>
      <c r="E5" t="s">
        <v>22</v>
      </c>
    </row>
    <row r="6" spans="1:5" x14ac:dyDescent="0.25">
      <c r="A6" s="2">
        <v>10004</v>
      </c>
      <c r="B6">
        <v>29</v>
      </c>
      <c r="C6">
        <v>13</v>
      </c>
      <c r="D6">
        <v>126101.59</v>
      </c>
      <c r="E6" t="s">
        <v>20</v>
      </c>
    </row>
    <row r="7" spans="1:5" x14ac:dyDescent="0.25">
      <c r="A7" s="2">
        <v>10005</v>
      </c>
      <c r="B7">
        <v>19</v>
      </c>
      <c r="C7">
        <v>10</v>
      </c>
      <c r="D7">
        <v>106680.35</v>
      </c>
      <c r="E7" t="s">
        <v>20</v>
      </c>
    </row>
    <row r="8" spans="1:5" x14ac:dyDescent="0.25">
      <c r="A8" s="2">
        <v>10006</v>
      </c>
      <c r="B8">
        <v>21</v>
      </c>
      <c r="C8">
        <v>11</v>
      </c>
      <c r="D8">
        <v>63405.21</v>
      </c>
      <c r="E8" t="s">
        <v>21</v>
      </c>
    </row>
    <row r="9" spans="1:5" x14ac:dyDescent="0.25">
      <c r="A9" s="2">
        <v>10007</v>
      </c>
      <c r="B9">
        <v>41</v>
      </c>
      <c r="C9">
        <v>17</v>
      </c>
      <c r="D9">
        <v>163814.41</v>
      </c>
      <c r="E9" t="s">
        <v>22</v>
      </c>
    </row>
    <row r="10" spans="1:5" x14ac:dyDescent="0.25">
      <c r="A10" s="2">
        <v>10008</v>
      </c>
      <c r="B10">
        <v>25</v>
      </c>
      <c r="C10">
        <v>21</v>
      </c>
      <c r="D10">
        <v>195318.09</v>
      </c>
      <c r="E10" t="s">
        <v>22</v>
      </c>
    </row>
    <row r="11" spans="1:5" x14ac:dyDescent="0.25">
      <c r="A11" s="2">
        <v>10009</v>
      </c>
      <c r="B11">
        <v>24</v>
      </c>
      <c r="C11">
        <v>14</v>
      </c>
      <c r="D11">
        <v>160288.57999999999</v>
      </c>
      <c r="E11" t="s">
        <v>20</v>
      </c>
    </row>
    <row r="12" spans="1:5" x14ac:dyDescent="0.25">
      <c r="A12" s="2">
        <v>10010</v>
      </c>
      <c r="B12">
        <v>9</v>
      </c>
      <c r="C12">
        <v>16</v>
      </c>
      <c r="D12">
        <v>122451.68</v>
      </c>
      <c r="E12" t="s">
        <v>22</v>
      </c>
    </row>
    <row r="13" spans="1:5" x14ac:dyDescent="0.25">
      <c r="A13" s="2">
        <v>10011</v>
      </c>
      <c r="B13">
        <v>41</v>
      </c>
      <c r="C13">
        <v>16</v>
      </c>
      <c r="D13">
        <v>213159.59</v>
      </c>
      <c r="E13" t="s">
        <v>22</v>
      </c>
    </row>
    <row r="14" spans="1:5" x14ac:dyDescent="0.25">
      <c r="A14" s="2">
        <v>10012</v>
      </c>
      <c r="B14">
        <v>75</v>
      </c>
      <c r="C14">
        <v>12</v>
      </c>
      <c r="D14">
        <v>108307.88</v>
      </c>
      <c r="E14" t="s">
        <v>20</v>
      </c>
    </row>
    <row r="15" spans="1:5" x14ac:dyDescent="0.25">
      <c r="A15" s="2">
        <v>10013</v>
      </c>
      <c r="B15">
        <v>26</v>
      </c>
      <c r="C15">
        <v>15</v>
      </c>
      <c r="D15">
        <v>180938.77</v>
      </c>
      <c r="E15" t="s">
        <v>22</v>
      </c>
    </row>
    <row r="16" spans="1:5" x14ac:dyDescent="0.25">
      <c r="A16" s="2">
        <v>10014</v>
      </c>
      <c r="B16">
        <v>15</v>
      </c>
      <c r="C16">
        <v>8</v>
      </c>
      <c r="D16">
        <v>93589.04</v>
      </c>
      <c r="E16" t="s">
        <v>23</v>
      </c>
    </row>
    <row r="17" spans="1:5" x14ac:dyDescent="0.25">
      <c r="A17" s="2">
        <v>10015</v>
      </c>
      <c r="B17">
        <v>5</v>
      </c>
      <c r="C17">
        <v>15</v>
      </c>
      <c r="D17">
        <v>155772.5</v>
      </c>
      <c r="E17" t="s">
        <v>22</v>
      </c>
    </row>
    <row r="18" spans="1:5" x14ac:dyDescent="0.25">
      <c r="A18" s="2">
        <v>10016</v>
      </c>
      <c r="B18">
        <v>0</v>
      </c>
      <c r="C18">
        <v>24</v>
      </c>
      <c r="D18">
        <v>236596.12</v>
      </c>
      <c r="E18" t="s">
        <v>22</v>
      </c>
    </row>
    <row r="19" spans="1:5" x14ac:dyDescent="0.25">
      <c r="A19" s="2">
        <v>10017</v>
      </c>
      <c r="B19">
        <v>41</v>
      </c>
      <c r="C19">
        <v>18</v>
      </c>
      <c r="D19">
        <v>214729.44</v>
      </c>
      <c r="E19" t="s">
        <v>22</v>
      </c>
    </row>
    <row r="20" spans="1:5" x14ac:dyDescent="0.25">
      <c r="A20" s="2">
        <v>10018</v>
      </c>
      <c r="B20">
        <v>44</v>
      </c>
      <c r="C20">
        <v>15</v>
      </c>
      <c r="D20">
        <v>158801.15</v>
      </c>
      <c r="E20" t="s">
        <v>22</v>
      </c>
    </row>
    <row r="21" spans="1:5" x14ac:dyDescent="0.25">
      <c r="A21" s="2">
        <v>10019</v>
      </c>
      <c r="B21">
        <v>7</v>
      </c>
      <c r="C21">
        <v>14</v>
      </c>
      <c r="D21">
        <v>151306.38</v>
      </c>
      <c r="E21" t="s">
        <v>20</v>
      </c>
    </row>
    <row r="22" spans="1:5" x14ac:dyDescent="0.25">
      <c r="A22" s="2">
        <v>10020</v>
      </c>
      <c r="B22">
        <v>73</v>
      </c>
      <c r="C22">
        <v>13</v>
      </c>
      <c r="D22">
        <v>131479.51999999999</v>
      </c>
      <c r="E22" t="s">
        <v>20</v>
      </c>
    </row>
    <row r="23" spans="1:5" x14ac:dyDescent="0.25">
      <c r="A23" s="2">
        <v>10021</v>
      </c>
      <c r="B23">
        <v>3</v>
      </c>
      <c r="C23">
        <v>11</v>
      </c>
      <c r="D23">
        <v>83175.37</v>
      </c>
      <c r="E23" t="s">
        <v>21</v>
      </c>
    </row>
    <row r="24" spans="1:5" x14ac:dyDescent="0.25">
      <c r="A24" s="2">
        <v>10022</v>
      </c>
      <c r="B24">
        <v>10</v>
      </c>
      <c r="C24">
        <v>13</v>
      </c>
      <c r="D24">
        <v>185191.55</v>
      </c>
      <c r="E24" t="s">
        <v>20</v>
      </c>
    </row>
    <row r="25" spans="1:5" x14ac:dyDescent="0.25">
      <c r="A25" s="2">
        <v>10023</v>
      </c>
      <c r="B25">
        <v>8</v>
      </c>
      <c r="C25">
        <v>13</v>
      </c>
      <c r="D25">
        <v>90999.77</v>
      </c>
      <c r="E25" t="s">
        <v>21</v>
      </c>
    </row>
    <row r="26" spans="1:5" x14ac:dyDescent="0.25">
      <c r="A26" s="2">
        <v>10024</v>
      </c>
      <c r="B26">
        <v>8</v>
      </c>
      <c r="C26">
        <v>13</v>
      </c>
      <c r="D26">
        <v>167759.20000000001</v>
      </c>
      <c r="E26" t="s">
        <v>20</v>
      </c>
    </row>
    <row r="27" spans="1:5" x14ac:dyDescent="0.25">
      <c r="A27" s="2">
        <v>10025</v>
      </c>
      <c r="B27">
        <v>13</v>
      </c>
      <c r="C27">
        <v>21</v>
      </c>
      <c r="D27">
        <v>201762.21</v>
      </c>
      <c r="E27" t="s">
        <v>22</v>
      </c>
    </row>
    <row r="28" spans="1:5" x14ac:dyDescent="0.25">
      <c r="A28" s="2">
        <v>10026</v>
      </c>
      <c r="B28">
        <v>15</v>
      </c>
      <c r="C28">
        <v>11</v>
      </c>
      <c r="D28">
        <v>123232.48</v>
      </c>
      <c r="E28" t="s">
        <v>20</v>
      </c>
    </row>
    <row r="29" spans="1:5" x14ac:dyDescent="0.25">
      <c r="A29" s="2">
        <v>10027</v>
      </c>
      <c r="B29">
        <v>9</v>
      </c>
      <c r="C29">
        <v>23</v>
      </c>
      <c r="D29">
        <v>191855.47</v>
      </c>
      <c r="E29" t="s">
        <v>22</v>
      </c>
    </row>
    <row r="30" spans="1:5" x14ac:dyDescent="0.25">
      <c r="A30" s="2">
        <v>10028</v>
      </c>
      <c r="B30">
        <v>5</v>
      </c>
      <c r="C30">
        <v>18</v>
      </c>
      <c r="D30">
        <v>197392.18</v>
      </c>
      <c r="E30" t="s">
        <v>22</v>
      </c>
    </row>
    <row r="31" spans="1:5" x14ac:dyDescent="0.25">
      <c r="A31" s="2">
        <v>10029</v>
      </c>
      <c r="B31">
        <v>1</v>
      </c>
      <c r="C31">
        <v>16</v>
      </c>
      <c r="D31">
        <v>120350.36</v>
      </c>
      <c r="E31" t="s">
        <v>22</v>
      </c>
    </row>
    <row r="32" spans="1:5" x14ac:dyDescent="0.25">
      <c r="A32" s="2">
        <v>10030</v>
      </c>
      <c r="B32">
        <v>15</v>
      </c>
      <c r="C32">
        <v>13</v>
      </c>
      <c r="D32">
        <v>198536.24</v>
      </c>
      <c r="E32" t="s">
        <v>20</v>
      </c>
    </row>
    <row r="33" spans="1:5" x14ac:dyDescent="0.25">
      <c r="A33" s="2">
        <v>10031</v>
      </c>
      <c r="B33">
        <v>47</v>
      </c>
      <c r="C33">
        <v>12</v>
      </c>
      <c r="D33">
        <v>121121.42</v>
      </c>
      <c r="E33" t="s">
        <v>20</v>
      </c>
    </row>
    <row r="34" spans="1:5" x14ac:dyDescent="0.25">
      <c r="A34" s="2">
        <v>10032</v>
      </c>
      <c r="B34">
        <v>124</v>
      </c>
      <c r="C34">
        <v>12</v>
      </c>
      <c r="D34">
        <v>83197.100000000006</v>
      </c>
      <c r="E34" t="s">
        <v>24</v>
      </c>
    </row>
    <row r="35" spans="1:5" x14ac:dyDescent="0.25">
      <c r="A35" s="2">
        <v>10033</v>
      </c>
      <c r="B35">
        <v>72</v>
      </c>
      <c r="C35">
        <v>12</v>
      </c>
      <c r="D35">
        <v>109995.09</v>
      </c>
      <c r="E35" t="s">
        <v>20</v>
      </c>
    </row>
    <row r="36" spans="1:5" x14ac:dyDescent="0.25">
      <c r="A36" s="2">
        <v>10034</v>
      </c>
      <c r="B36">
        <v>14</v>
      </c>
      <c r="C36">
        <v>16</v>
      </c>
      <c r="D36">
        <v>184056.69</v>
      </c>
      <c r="E36" t="s">
        <v>22</v>
      </c>
    </row>
    <row r="37" spans="1:5" x14ac:dyDescent="0.25">
      <c r="A37" s="2">
        <v>10035</v>
      </c>
      <c r="B37">
        <v>14</v>
      </c>
      <c r="C37">
        <v>12</v>
      </c>
      <c r="D37">
        <v>123625.59</v>
      </c>
      <c r="E37" t="s">
        <v>20</v>
      </c>
    </row>
    <row r="38" spans="1:5" x14ac:dyDescent="0.25">
      <c r="A38" s="2">
        <v>10036</v>
      </c>
      <c r="B38">
        <v>14</v>
      </c>
      <c r="C38">
        <v>15</v>
      </c>
      <c r="D38">
        <v>188036.81</v>
      </c>
      <c r="E38" t="s">
        <v>22</v>
      </c>
    </row>
    <row r="39" spans="1:5" x14ac:dyDescent="0.25">
      <c r="A39" s="2">
        <v>10037</v>
      </c>
      <c r="B39">
        <v>33</v>
      </c>
      <c r="C39">
        <v>15</v>
      </c>
      <c r="D39">
        <v>194827.69</v>
      </c>
      <c r="E39" t="s">
        <v>22</v>
      </c>
    </row>
    <row r="40" spans="1:5" x14ac:dyDescent="0.25">
      <c r="A40" s="2">
        <v>10038</v>
      </c>
      <c r="B40">
        <v>24</v>
      </c>
      <c r="C40">
        <v>13</v>
      </c>
      <c r="D40">
        <v>246995.45</v>
      </c>
      <c r="E40" t="s">
        <v>20</v>
      </c>
    </row>
    <row r="41" spans="1:5" x14ac:dyDescent="0.25">
      <c r="A41" s="2">
        <v>10039</v>
      </c>
      <c r="B41">
        <v>1</v>
      </c>
      <c r="C41">
        <v>11</v>
      </c>
      <c r="D41">
        <v>133470.57999999999</v>
      </c>
      <c r="E41" t="s">
        <v>20</v>
      </c>
    </row>
    <row r="42" spans="1:5" x14ac:dyDescent="0.25">
      <c r="A42" s="2">
        <v>10040</v>
      </c>
      <c r="B42">
        <v>4</v>
      </c>
      <c r="C42">
        <v>13</v>
      </c>
      <c r="D42">
        <v>133543.72</v>
      </c>
      <c r="E42" t="s">
        <v>20</v>
      </c>
    </row>
    <row r="43" spans="1:5" x14ac:dyDescent="0.25">
      <c r="A43" s="2">
        <v>10041</v>
      </c>
      <c r="B43">
        <v>78</v>
      </c>
      <c r="C43">
        <v>15</v>
      </c>
      <c r="D43">
        <v>194390.2</v>
      </c>
      <c r="E43" t="s">
        <v>20</v>
      </c>
    </row>
    <row r="44" spans="1:5" x14ac:dyDescent="0.25">
      <c r="A44" s="2">
        <v>10042</v>
      </c>
      <c r="B44">
        <v>16</v>
      </c>
      <c r="C44">
        <v>16</v>
      </c>
      <c r="D44">
        <v>162158.19</v>
      </c>
      <c r="E44" t="s">
        <v>22</v>
      </c>
    </row>
    <row r="45" spans="1:5" x14ac:dyDescent="0.25">
      <c r="A45" s="2">
        <v>10043</v>
      </c>
      <c r="B45">
        <v>41</v>
      </c>
      <c r="C45">
        <v>24</v>
      </c>
      <c r="D45">
        <v>194749.65</v>
      </c>
      <c r="E45" t="s">
        <v>22</v>
      </c>
    </row>
    <row r="46" spans="1:5" x14ac:dyDescent="0.25">
      <c r="A46" s="2">
        <v>10044</v>
      </c>
      <c r="B46">
        <v>118</v>
      </c>
      <c r="C46">
        <v>13</v>
      </c>
      <c r="D46">
        <v>156501.10999999999</v>
      </c>
      <c r="E46" t="s">
        <v>20</v>
      </c>
    </row>
    <row r="47" spans="1:5" x14ac:dyDescent="0.25">
      <c r="A47" s="2">
        <v>10045</v>
      </c>
      <c r="B47">
        <v>42</v>
      </c>
      <c r="C47">
        <v>13</v>
      </c>
      <c r="D47">
        <v>192276.8</v>
      </c>
      <c r="E47" t="s">
        <v>20</v>
      </c>
    </row>
    <row r="48" spans="1:5" x14ac:dyDescent="0.25">
      <c r="A48" s="2">
        <v>10046</v>
      </c>
      <c r="B48">
        <v>18</v>
      </c>
      <c r="C48">
        <v>16</v>
      </c>
      <c r="D48">
        <v>163366.15</v>
      </c>
      <c r="E48" t="s">
        <v>22</v>
      </c>
    </row>
    <row r="49" spans="1:5" x14ac:dyDescent="0.25">
      <c r="A49" s="2">
        <v>10047</v>
      </c>
      <c r="B49">
        <v>28</v>
      </c>
      <c r="C49">
        <v>13</v>
      </c>
      <c r="D49">
        <v>116898.73</v>
      </c>
      <c r="E49" t="s">
        <v>20</v>
      </c>
    </row>
    <row r="50" spans="1:5" x14ac:dyDescent="0.25">
      <c r="A50" s="2">
        <v>10048</v>
      </c>
      <c r="B50">
        <v>2</v>
      </c>
      <c r="C50">
        <v>13</v>
      </c>
      <c r="D50">
        <v>71815.44</v>
      </c>
      <c r="E50" t="s">
        <v>21</v>
      </c>
    </row>
    <row r="51" spans="1:5" x14ac:dyDescent="0.25">
      <c r="A51" s="2">
        <v>10049</v>
      </c>
      <c r="B51">
        <v>6</v>
      </c>
      <c r="C51">
        <v>17</v>
      </c>
      <c r="D51">
        <v>209663.75</v>
      </c>
      <c r="E51" t="s">
        <v>22</v>
      </c>
    </row>
    <row r="52" spans="1:5" x14ac:dyDescent="0.25">
      <c r="A52" s="2">
        <v>10050</v>
      </c>
      <c r="B52">
        <v>84</v>
      </c>
      <c r="C52">
        <v>7</v>
      </c>
      <c r="D52">
        <v>71657.070000000007</v>
      </c>
      <c r="E52" t="s">
        <v>25</v>
      </c>
    </row>
    <row r="53" spans="1:5" x14ac:dyDescent="0.25">
      <c r="A53" s="2">
        <v>10051</v>
      </c>
      <c r="B53">
        <v>21</v>
      </c>
      <c r="C53">
        <v>13</v>
      </c>
      <c r="D53">
        <v>138577.26999999999</v>
      </c>
      <c r="E53" t="s">
        <v>20</v>
      </c>
    </row>
    <row r="54" spans="1:5" x14ac:dyDescent="0.25">
      <c r="A54" s="2">
        <v>10052</v>
      </c>
      <c r="B54">
        <v>17</v>
      </c>
      <c r="C54">
        <v>11</v>
      </c>
      <c r="D54">
        <v>148048.37</v>
      </c>
      <c r="E54" t="s">
        <v>20</v>
      </c>
    </row>
    <row r="55" spans="1:5" x14ac:dyDescent="0.25">
      <c r="A55" s="2">
        <v>10053</v>
      </c>
      <c r="B55">
        <v>93</v>
      </c>
      <c r="C55">
        <v>14</v>
      </c>
      <c r="D55">
        <v>105849.96</v>
      </c>
      <c r="E55" t="s">
        <v>20</v>
      </c>
    </row>
    <row r="56" spans="1:5" x14ac:dyDescent="0.25">
      <c r="A56" s="2">
        <v>10054</v>
      </c>
      <c r="B56">
        <v>15</v>
      </c>
      <c r="C56">
        <v>15</v>
      </c>
      <c r="D56">
        <v>176657.75</v>
      </c>
      <c r="E56" t="s">
        <v>22</v>
      </c>
    </row>
    <row r="57" spans="1:5" x14ac:dyDescent="0.25">
      <c r="A57" s="2">
        <v>10055</v>
      </c>
      <c r="B57">
        <v>50</v>
      </c>
      <c r="C57">
        <v>9</v>
      </c>
      <c r="D57">
        <v>82503.570000000007</v>
      </c>
      <c r="E57" t="s">
        <v>25</v>
      </c>
    </row>
    <row r="58" spans="1:5" x14ac:dyDescent="0.25">
      <c r="A58" s="2">
        <v>10056</v>
      </c>
      <c r="B58">
        <v>33</v>
      </c>
      <c r="C58">
        <v>16</v>
      </c>
      <c r="D58">
        <v>132606.94</v>
      </c>
      <c r="E58" t="s">
        <v>22</v>
      </c>
    </row>
    <row r="59" spans="1:5" x14ac:dyDescent="0.25">
      <c r="A59" s="2">
        <v>10057</v>
      </c>
      <c r="B59">
        <v>16</v>
      </c>
      <c r="C59">
        <v>17</v>
      </c>
      <c r="D59">
        <v>120630.41</v>
      </c>
      <c r="E59" t="s">
        <v>22</v>
      </c>
    </row>
    <row r="60" spans="1:5" x14ac:dyDescent="0.25">
      <c r="A60" s="2">
        <v>10058</v>
      </c>
      <c r="B60">
        <v>3</v>
      </c>
      <c r="C60">
        <v>17</v>
      </c>
      <c r="D60">
        <v>256316.04</v>
      </c>
      <c r="E60" t="s">
        <v>22</v>
      </c>
    </row>
    <row r="61" spans="1:5" x14ac:dyDescent="0.25">
      <c r="A61" s="2">
        <v>10059</v>
      </c>
      <c r="B61">
        <v>29</v>
      </c>
      <c r="C61">
        <v>17</v>
      </c>
      <c r="D61">
        <v>164807.03</v>
      </c>
      <c r="E61" t="s">
        <v>22</v>
      </c>
    </row>
    <row r="62" spans="1:5" x14ac:dyDescent="0.25">
      <c r="A62" s="2">
        <v>10060</v>
      </c>
      <c r="B62">
        <v>36</v>
      </c>
      <c r="C62">
        <v>10</v>
      </c>
      <c r="D62">
        <v>115042.2</v>
      </c>
      <c r="E62" t="s">
        <v>20</v>
      </c>
    </row>
    <row r="63" spans="1:5" x14ac:dyDescent="0.25">
      <c r="A63" s="2">
        <v>10061</v>
      </c>
      <c r="B63">
        <v>17</v>
      </c>
      <c r="C63">
        <v>7</v>
      </c>
      <c r="D63">
        <v>115192.8</v>
      </c>
      <c r="E63" t="s">
        <v>23</v>
      </c>
    </row>
    <row r="64" spans="1:5" x14ac:dyDescent="0.25">
      <c r="A64" s="2">
        <v>10062</v>
      </c>
      <c r="B64">
        <v>9</v>
      </c>
      <c r="C64">
        <v>15</v>
      </c>
      <c r="D64">
        <v>155289</v>
      </c>
      <c r="E64" t="s">
        <v>22</v>
      </c>
    </row>
    <row r="65" spans="1:5" x14ac:dyDescent="0.25">
      <c r="A65" s="2">
        <v>10063</v>
      </c>
      <c r="B65">
        <v>14</v>
      </c>
      <c r="C65">
        <v>10</v>
      </c>
      <c r="D65">
        <v>97809.45</v>
      </c>
      <c r="E65" t="s">
        <v>21</v>
      </c>
    </row>
    <row r="66" spans="1:5" x14ac:dyDescent="0.25">
      <c r="A66" s="2">
        <v>10064</v>
      </c>
      <c r="B66">
        <v>3</v>
      </c>
      <c r="C66">
        <v>8</v>
      </c>
      <c r="D66">
        <v>74810</v>
      </c>
      <c r="E66" t="s">
        <v>23</v>
      </c>
    </row>
    <row r="67" spans="1:5" x14ac:dyDescent="0.25">
      <c r="A67" s="2">
        <v>10065</v>
      </c>
      <c r="B67">
        <v>48</v>
      </c>
      <c r="C67">
        <v>9</v>
      </c>
      <c r="D67">
        <v>84520.7</v>
      </c>
      <c r="E67" t="s">
        <v>25</v>
      </c>
    </row>
    <row r="68" spans="1:5" x14ac:dyDescent="0.25">
      <c r="A68" s="2">
        <v>10066</v>
      </c>
      <c r="B68">
        <v>13</v>
      </c>
      <c r="C68">
        <v>15</v>
      </c>
      <c r="D68">
        <v>144869.75</v>
      </c>
      <c r="E68" t="s">
        <v>22</v>
      </c>
    </row>
    <row r="69" spans="1:5" x14ac:dyDescent="0.25">
      <c r="A69" s="2">
        <v>10067</v>
      </c>
      <c r="B69">
        <v>23</v>
      </c>
      <c r="C69">
        <v>15</v>
      </c>
      <c r="D69">
        <v>128054.83</v>
      </c>
      <c r="E69" t="s">
        <v>22</v>
      </c>
    </row>
    <row r="70" spans="1:5" x14ac:dyDescent="0.25">
      <c r="A70" s="2">
        <v>10068</v>
      </c>
      <c r="B70">
        <v>18</v>
      </c>
      <c r="C70">
        <v>17</v>
      </c>
      <c r="D70">
        <v>143498.65</v>
      </c>
      <c r="E70" t="s">
        <v>22</v>
      </c>
    </row>
    <row r="71" spans="1:5" x14ac:dyDescent="0.25">
      <c r="A71" s="2">
        <v>10069</v>
      </c>
      <c r="B71">
        <v>28</v>
      </c>
      <c r="C71">
        <v>8</v>
      </c>
      <c r="D71">
        <v>62022.36</v>
      </c>
      <c r="E71" t="s">
        <v>23</v>
      </c>
    </row>
    <row r="72" spans="1:5" x14ac:dyDescent="0.25">
      <c r="A72" s="2">
        <v>10070</v>
      </c>
      <c r="B72">
        <v>49</v>
      </c>
      <c r="C72">
        <v>20</v>
      </c>
      <c r="D72">
        <v>216672.86</v>
      </c>
      <c r="E72" t="s">
        <v>22</v>
      </c>
    </row>
    <row r="73" spans="1:5" x14ac:dyDescent="0.25">
      <c r="A73" s="2">
        <v>10071</v>
      </c>
      <c r="B73">
        <v>6</v>
      </c>
      <c r="C73">
        <v>13</v>
      </c>
      <c r="D73">
        <v>127640.66</v>
      </c>
      <c r="E73" t="s">
        <v>20</v>
      </c>
    </row>
    <row r="74" spans="1:5" x14ac:dyDescent="0.25">
      <c r="A74" s="2">
        <v>10072</v>
      </c>
      <c r="B74">
        <v>6</v>
      </c>
      <c r="C74">
        <v>10</v>
      </c>
      <c r="D74">
        <v>101574.14</v>
      </c>
      <c r="E74" t="s">
        <v>20</v>
      </c>
    </row>
    <row r="75" spans="1:5" x14ac:dyDescent="0.25">
      <c r="A75" s="2">
        <v>10073</v>
      </c>
      <c r="B75">
        <v>31</v>
      </c>
      <c r="C75">
        <v>15</v>
      </c>
      <c r="D75">
        <v>198007.43</v>
      </c>
      <c r="E75" t="s">
        <v>22</v>
      </c>
    </row>
    <row r="76" spans="1:5" x14ac:dyDescent="0.25">
      <c r="A76" s="2">
        <v>10074</v>
      </c>
      <c r="B76">
        <v>50</v>
      </c>
      <c r="C76">
        <v>14</v>
      </c>
      <c r="D76">
        <v>210586.4</v>
      </c>
      <c r="E76" t="s">
        <v>20</v>
      </c>
    </row>
    <row r="77" spans="1:5" x14ac:dyDescent="0.25">
      <c r="A77" s="2">
        <v>10075</v>
      </c>
      <c r="B77">
        <v>14</v>
      </c>
      <c r="C77">
        <v>14</v>
      </c>
      <c r="D77">
        <v>176005.23</v>
      </c>
      <c r="E77" t="s">
        <v>20</v>
      </c>
    </row>
    <row r="78" spans="1:5" x14ac:dyDescent="0.25">
      <c r="A78" s="2">
        <v>10076</v>
      </c>
      <c r="B78">
        <v>52</v>
      </c>
      <c r="C78">
        <v>18</v>
      </c>
      <c r="D78">
        <v>218201.05</v>
      </c>
      <c r="E78" t="s">
        <v>22</v>
      </c>
    </row>
    <row r="79" spans="1:5" x14ac:dyDescent="0.25">
      <c r="A79" s="2">
        <v>10077</v>
      </c>
      <c r="B79">
        <v>30</v>
      </c>
      <c r="C79">
        <v>14</v>
      </c>
      <c r="D79">
        <v>144944.48000000001</v>
      </c>
      <c r="E79" t="s">
        <v>20</v>
      </c>
    </row>
    <row r="80" spans="1:5" x14ac:dyDescent="0.25">
      <c r="A80" s="2">
        <v>10078</v>
      </c>
      <c r="B80">
        <v>108</v>
      </c>
      <c r="C80">
        <v>15</v>
      </c>
      <c r="D80">
        <v>119614.07</v>
      </c>
      <c r="E80" t="s">
        <v>20</v>
      </c>
    </row>
    <row r="81" spans="1:5" x14ac:dyDescent="0.25">
      <c r="A81" s="2">
        <v>10079</v>
      </c>
      <c r="B81">
        <v>16</v>
      </c>
      <c r="C81">
        <v>16</v>
      </c>
      <c r="D81">
        <v>175065.28</v>
      </c>
      <c r="E81" t="s">
        <v>22</v>
      </c>
    </row>
    <row r="82" spans="1:5" x14ac:dyDescent="0.25">
      <c r="A82" s="2">
        <v>10080</v>
      </c>
      <c r="B82">
        <v>15</v>
      </c>
      <c r="C82">
        <v>12</v>
      </c>
      <c r="D82">
        <v>106013.59</v>
      </c>
      <c r="E82" t="s">
        <v>20</v>
      </c>
    </row>
    <row r="83" spans="1:5" x14ac:dyDescent="0.25">
      <c r="A83" s="2">
        <v>10081</v>
      </c>
      <c r="B83">
        <v>30</v>
      </c>
      <c r="C83">
        <v>17</v>
      </c>
      <c r="D83">
        <v>206195.21</v>
      </c>
      <c r="E83" t="s">
        <v>22</v>
      </c>
    </row>
    <row r="84" spans="1:5" x14ac:dyDescent="0.25">
      <c r="A84" s="2">
        <v>10082</v>
      </c>
      <c r="B84">
        <v>17</v>
      </c>
      <c r="C84">
        <v>20</v>
      </c>
      <c r="D84">
        <v>185467.13</v>
      </c>
      <c r="E84" t="s">
        <v>22</v>
      </c>
    </row>
    <row r="85" spans="1:5" x14ac:dyDescent="0.25">
      <c r="A85" s="2">
        <v>10083</v>
      </c>
      <c r="B85">
        <v>4</v>
      </c>
      <c r="C85">
        <v>15</v>
      </c>
      <c r="D85">
        <v>168216.83</v>
      </c>
      <c r="E85" t="s">
        <v>22</v>
      </c>
    </row>
    <row r="86" spans="1:5" x14ac:dyDescent="0.25">
      <c r="A86" s="2">
        <v>10084</v>
      </c>
      <c r="B86">
        <v>0</v>
      </c>
      <c r="C86">
        <v>19</v>
      </c>
      <c r="D86">
        <v>183017.2</v>
      </c>
      <c r="E86" t="s">
        <v>22</v>
      </c>
    </row>
    <row r="87" spans="1:5" x14ac:dyDescent="0.25">
      <c r="A87" s="2">
        <v>10085</v>
      </c>
      <c r="B87">
        <v>66</v>
      </c>
      <c r="C87">
        <v>12</v>
      </c>
      <c r="D87">
        <v>154684.09</v>
      </c>
      <c r="E87" t="s">
        <v>20</v>
      </c>
    </row>
    <row r="88" spans="1:5" x14ac:dyDescent="0.25">
      <c r="A88" s="2">
        <v>10086</v>
      </c>
      <c r="B88">
        <v>1</v>
      </c>
      <c r="C88">
        <v>17</v>
      </c>
      <c r="D88">
        <v>153849.17000000001</v>
      </c>
      <c r="E88" t="s">
        <v>22</v>
      </c>
    </row>
    <row r="89" spans="1:5" x14ac:dyDescent="0.25">
      <c r="A89" s="2">
        <v>10087</v>
      </c>
      <c r="B89">
        <v>1</v>
      </c>
      <c r="C89">
        <v>13</v>
      </c>
      <c r="D89">
        <v>100410.11</v>
      </c>
      <c r="E89" t="s">
        <v>20</v>
      </c>
    </row>
    <row r="90" spans="1:5" x14ac:dyDescent="0.25">
      <c r="A90" s="2">
        <v>10088</v>
      </c>
      <c r="B90">
        <v>8</v>
      </c>
      <c r="C90">
        <v>13</v>
      </c>
      <c r="D90">
        <v>122931.46</v>
      </c>
      <c r="E90" t="s">
        <v>20</v>
      </c>
    </row>
    <row r="91" spans="1:5" x14ac:dyDescent="0.25">
      <c r="A91" s="2">
        <v>10089</v>
      </c>
      <c r="B91">
        <v>7</v>
      </c>
      <c r="C91">
        <v>17</v>
      </c>
      <c r="D91">
        <v>215234.33</v>
      </c>
      <c r="E91" t="s">
        <v>22</v>
      </c>
    </row>
    <row r="92" spans="1:5" x14ac:dyDescent="0.25">
      <c r="A92" s="2">
        <v>10090</v>
      </c>
      <c r="B92">
        <v>55</v>
      </c>
      <c r="C92">
        <v>16</v>
      </c>
      <c r="D92">
        <v>114322.8</v>
      </c>
      <c r="E92" t="s">
        <v>22</v>
      </c>
    </row>
    <row r="93" spans="1:5" x14ac:dyDescent="0.25">
      <c r="A93" s="2">
        <v>10091</v>
      </c>
      <c r="B93">
        <v>26</v>
      </c>
      <c r="C93">
        <v>11</v>
      </c>
      <c r="D93">
        <v>139140.99</v>
      </c>
      <c r="E93" t="s">
        <v>20</v>
      </c>
    </row>
    <row r="94" spans="1:5" x14ac:dyDescent="0.25">
      <c r="A94" s="2">
        <v>10092</v>
      </c>
      <c r="B94">
        <v>0</v>
      </c>
      <c r="C94">
        <v>12</v>
      </c>
      <c r="D94">
        <v>111899.68</v>
      </c>
      <c r="E94" t="s">
        <v>20</v>
      </c>
    </row>
    <row r="95" spans="1:5" x14ac:dyDescent="0.25">
      <c r="A95" s="2">
        <v>10093</v>
      </c>
      <c r="B95">
        <v>0</v>
      </c>
      <c r="C95">
        <v>16</v>
      </c>
      <c r="D95">
        <v>200422.39999999999</v>
      </c>
      <c r="E95" t="s">
        <v>22</v>
      </c>
    </row>
    <row r="96" spans="1:5" x14ac:dyDescent="0.25">
      <c r="A96" s="2">
        <v>10094</v>
      </c>
      <c r="B96">
        <v>6</v>
      </c>
      <c r="C96">
        <v>19</v>
      </c>
      <c r="D96">
        <v>331977.37</v>
      </c>
      <c r="E96" t="s">
        <v>22</v>
      </c>
    </row>
    <row r="97" spans="1:5" x14ac:dyDescent="0.25">
      <c r="A97" s="2">
        <v>10095</v>
      </c>
      <c r="B97">
        <v>12</v>
      </c>
      <c r="C97">
        <v>16</v>
      </c>
      <c r="D97">
        <v>229096.13</v>
      </c>
      <c r="E97" t="s">
        <v>22</v>
      </c>
    </row>
    <row r="98" spans="1:5" x14ac:dyDescent="0.25">
      <c r="A98" s="2">
        <v>10096</v>
      </c>
      <c r="B98">
        <v>0</v>
      </c>
      <c r="C98">
        <v>14</v>
      </c>
      <c r="D98">
        <v>136883.32999999999</v>
      </c>
      <c r="E98" t="s">
        <v>20</v>
      </c>
    </row>
    <row r="99" spans="1:5" x14ac:dyDescent="0.25">
      <c r="A99" s="2">
        <v>10097</v>
      </c>
      <c r="B99">
        <v>15</v>
      </c>
      <c r="C99">
        <v>19</v>
      </c>
      <c r="D99">
        <v>157443.81</v>
      </c>
      <c r="E99" t="s">
        <v>22</v>
      </c>
    </row>
    <row r="100" spans="1:5" x14ac:dyDescent="0.25">
      <c r="A100" s="2">
        <v>10098</v>
      </c>
      <c r="B100">
        <v>23</v>
      </c>
      <c r="C100">
        <v>14</v>
      </c>
      <c r="D100">
        <v>144035.13</v>
      </c>
      <c r="E100" t="s">
        <v>20</v>
      </c>
    </row>
    <row r="101" spans="1:5" x14ac:dyDescent="0.25">
      <c r="A101" s="2">
        <v>10099</v>
      </c>
      <c r="B101">
        <v>30</v>
      </c>
      <c r="C101">
        <v>13</v>
      </c>
      <c r="D101">
        <v>134117.42000000001</v>
      </c>
      <c r="E101" t="s">
        <v>20</v>
      </c>
    </row>
    <row r="102" spans="1:5" x14ac:dyDescent="0.25">
      <c r="A102" s="2">
        <v>10100</v>
      </c>
      <c r="B102">
        <v>6</v>
      </c>
      <c r="C102">
        <v>15</v>
      </c>
      <c r="D102">
        <v>111609.15</v>
      </c>
      <c r="E102" t="s">
        <v>22</v>
      </c>
    </row>
    <row r="103" spans="1:5" x14ac:dyDescent="0.25">
      <c r="A103" s="2">
        <v>10101</v>
      </c>
      <c r="B103">
        <v>9</v>
      </c>
      <c r="C103">
        <v>10</v>
      </c>
      <c r="D103">
        <v>130426.07</v>
      </c>
      <c r="E103" t="s">
        <v>20</v>
      </c>
    </row>
    <row r="104" spans="1:5" x14ac:dyDescent="0.25">
      <c r="A104" s="2">
        <v>10102</v>
      </c>
      <c r="B104">
        <v>45</v>
      </c>
      <c r="C104">
        <v>15</v>
      </c>
      <c r="D104">
        <v>131534.42000000001</v>
      </c>
      <c r="E104" t="s">
        <v>22</v>
      </c>
    </row>
    <row r="105" spans="1:5" x14ac:dyDescent="0.25">
      <c r="A105" s="2">
        <v>10103</v>
      </c>
      <c r="B105">
        <v>8</v>
      </c>
      <c r="C105">
        <v>17</v>
      </c>
      <c r="D105">
        <v>166686.21</v>
      </c>
      <c r="E105" t="s">
        <v>22</v>
      </c>
    </row>
    <row r="106" spans="1:5" x14ac:dyDescent="0.25">
      <c r="A106" s="2">
        <v>10104</v>
      </c>
      <c r="B106">
        <v>1</v>
      </c>
      <c r="C106">
        <v>12</v>
      </c>
      <c r="D106">
        <v>164156.97</v>
      </c>
      <c r="E106" t="s">
        <v>20</v>
      </c>
    </row>
    <row r="107" spans="1:5" x14ac:dyDescent="0.25">
      <c r="A107" s="2">
        <v>10105</v>
      </c>
      <c r="B107">
        <v>8</v>
      </c>
      <c r="C107">
        <v>25</v>
      </c>
      <c r="D107">
        <v>262854.05</v>
      </c>
      <c r="E107" t="s">
        <v>22</v>
      </c>
    </row>
    <row r="108" spans="1:5" x14ac:dyDescent="0.25">
      <c r="A108" s="2">
        <v>10106</v>
      </c>
      <c r="B108">
        <v>37</v>
      </c>
      <c r="C108">
        <v>15</v>
      </c>
      <c r="D108">
        <v>143242.29999999999</v>
      </c>
      <c r="E108" t="s">
        <v>22</v>
      </c>
    </row>
    <row r="109" spans="1:5" x14ac:dyDescent="0.25">
      <c r="A109" s="2">
        <v>10107</v>
      </c>
      <c r="B109">
        <v>15</v>
      </c>
      <c r="C109">
        <v>19</v>
      </c>
      <c r="D109">
        <v>200789.51</v>
      </c>
      <c r="E109" t="s">
        <v>22</v>
      </c>
    </row>
    <row r="110" spans="1:5" x14ac:dyDescent="0.25">
      <c r="A110" s="2">
        <v>10108</v>
      </c>
      <c r="B110">
        <v>37</v>
      </c>
      <c r="C110">
        <v>13</v>
      </c>
      <c r="D110">
        <v>144259.38</v>
      </c>
      <c r="E110" t="s">
        <v>20</v>
      </c>
    </row>
    <row r="111" spans="1:5" x14ac:dyDescent="0.25">
      <c r="A111" s="2">
        <v>10109</v>
      </c>
      <c r="B111">
        <v>4</v>
      </c>
      <c r="C111">
        <v>14</v>
      </c>
      <c r="D111">
        <v>168452.7</v>
      </c>
      <c r="E111" t="s">
        <v>20</v>
      </c>
    </row>
    <row r="112" spans="1:5" x14ac:dyDescent="0.25">
      <c r="A112" s="2">
        <v>10110</v>
      </c>
      <c r="B112">
        <v>35</v>
      </c>
      <c r="C112">
        <v>16</v>
      </c>
      <c r="D112">
        <v>160768.82999999999</v>
      </c>
      <c r="E112" t="s">
        <v>22</v>
      </c>
    </row>
    <row r="113" spans="1:5" x14ac:dyDescent="0.25">
      <c r="A113" s="2">
        <v>10111</v>
      </c>
      <c r="B113">
        <v>4</v>
      </c>
      <c r="C113">
        <v>12</v>
      </c>
      <c r="D113">
        <v>117533.86</v>
      </c>
      <c r="E113" t="s">
        <v>20</v>
      </c>
    </row>
    <row r="114" spans="1:5" x14ac:dyDescent="0.25">
      <c r="A114" s="2">
        <v>10112</v>
      </c>
      <c r="B114">
        <v>66</v>
      </c>
      <c r="C114">
        <v>12</v>
      </c>
      <c r="D114">
        <v>115907.87</v>
      </c>
      <c r="E114" t="s">
        <v>20</v>
      </c>
    </row>
    <row r="115" spans="1:5" x14ac:dyDescent="0.25">
      <c r="A115" s="2">
        <v>10113</v>
      </c>
      <c r="B115">
        <v>102</v>
      </c>
      <c r="C115">
        <v>9</v>
      </c>
      <c r="D115">
        <v>135050</v>
      </c>
      <c r="E115" t="s">
        <v>25</v>
      </c>
    </row>
    <row r="116" spans="1:5" x14ac:dyDescent="0.25">
      <c r="A116" s="2">
        <v>10114</v>
      </c>
      <c r="B116">
        <v>54</v>
      </c>
      <c r="C116">
        <v>12</v>
      </c>
      <c r="D116">
        <v>97685.98</v>
      </c>
      <c r="E116" t="s">
        <v>21</v>
      </c>
    </row>
    <row r="117" spans="1:5" x14ac:dyDescent="0.25">
      <c r="A117" s="2">
        <v>10115</v>
      </c>
      <c r="B117">
        <v>26</v>
      </c>
      <c r="C117">
        <v>14</v>
      </c>
      <c r="D117">
        <v>209339.85</v>
      </c>
      <c r="E117" t="s">
        <v>20</v>
      </c>
    </row>
    <row r="118" spans="1:5" x14ac:dyDescent="0.25">
      <c r="A118" s="2">
        <v>10116</v>
      </c>
      <c r="B118">
        <v>8</v>
      </c>
      <c r="C118">
        <v>8</v>
      </c>
      <c r="D118">
        <v>65503.16</v>
      </c>
      <c r="E118" t="s">
        <v>23</v>
      </c>
    </row>
    <row r="119" spans="1:5" x14ac:dyDescent="0.25">
      <c r="A119" s="2">
        <v>10117</v>
      </c>
      <c r="B119">
        <v>12</v>
      </c>
      <c r="C119">
        <v>16</v>
      </c>
      <c r="D119">
        <v>150136.34</v>
      </c>
      <c r="E119" t="s">
        <v>22</v>
      </c>
    </row>
    <row r="120" spans="1:5" x14ac:dyDescent="0.25">
      <c r="A120" s="2">
        <v>10118</v>
      </c>
      <c r="B120">
        <v>24</v>
      </c>
      <c r="C120">
        <v>9</v>
      </c>
      <c r="D120">
        <v>60319.54</v>
      </c>
      <c r="E120" t="s">
        <v>23</v>
      </c>
    </row>
    <row r="121" spans="1:5" x14ac:dyDescent="0.25">
      <c r="A121" s="2">
        <v>10119</v>
      </c>
      <c r="B121">
        <v>37</v>
      </c>
      <c r="C121">
        <v>13</v>
      </c>
      <c r="D121">
        <v>131421.01</v>
      </c>
      <c r="E121" t="s">
        <v>20</v>
      </c>
    </row>
    <row r="122" spans="1:5" x14ac:dyDescent="0.25">
      <c r="A122" s="2">
        <v>10120</v>
      </c>
      <c r="B122">
        <v>21</v>
      </c>
      <c r="C122">
        <v>18</v>
      </c>
      <c r="D122">
        <v>129899</v>
      </c>
      <c r="E122" t="s">
        <v>22</v>
      </c>
    </row>
    <row r="123" spans="1:5" x14ac:dyDescent="0.25">
      <c r="A123" s="2">
        <v>10121</v>
      </c>
      <c r="B123">
        <v>5</v>
      </c>
      <c r="C123">
        <v>14</v>
      </c>
      <c r="D123">
        <v>141030.96</v>
      </c>
      <c r="E123" t="s">
        <v>20</v>
      </c>
    </row>
    <row r="124" spans="1:5" x14ac:dyDescent="0.25">
      <c r="A124" s="2">
        <v>10122</v>
      </c>
      <c r="B124">
        <v>57</v>
      </c>
      <c r="C124">
        <v>16</v>
      </c>
      <c r="D124">
        <v>163637.35999999999</v>
      </c>
      <c r="E124" t="s">
        <v>22</v>
      </c>
    </row>
    <row r="125" spans="1:5" x14ac:dyDescent="0.25">
      <c r="A125" s="2">
        <v>10123</v>
      </c>
      <c r="B125">
        <v>0</v>
      </c>
      <c r="C125">
        <v>18</v>
      </c>
      <c r="D125">
        <v>244908.77</v>
      </c>
      <c r="E125" t="s">
        <v>22</v>
      </c>
    </row>
    <row r="126" spans="1:5" x14ac:dyDescent="0.25">
      <c r="A126" s="2">
        <v>10124</v>
      </c>
      <c r="B126">
        <v>10</v>
      </c>
      <c r="C126">
        <v>13</v>
      </c>
      <c r="D126">
        <v>206463.18</v>
      </c>
      <c r="E126" t="s">
        <v>20</v>
      </c>
    </row>
    <row r="127" spans="1:5" x14ac:dyDescent="0.25">
      <c r="A127" s="2">
        <v>10125</v>
      </c>
      <c r="B127">
        <v>25</v>
      </c>
      <c r="C127">
        <v>16</v>
      </c>
      <c r="D127">
        <v>203290.58</v>
      </c>
      <c r="E127" t="s">
        <v>22</v>
      </c>
    </row>
    <row r="128" spans="1:5" x14ac:dyDescent="0.25">
      <c r="A128" s="2">
        <v>10126</v>
      </c>
      <c r="B128">
        <v>52</v>
      </c>
      <c r="C128">
        <v>7</v>
      </c>
      <c r="D128">
        <v>85503.09</v>
      </c>
      <c r="E128" t="s">
        <v>25</v>
      </c>
    </row>
    <row r="129" spans="1:5" x14ac:dyDescent="0.25">
      <c r="A129" s="2">
        <v>10127</v>
      </c>
      <c r="B129">
        <v>0</v>
      </c>
      <c r="C129">
        <v>13</v>
      </c>
      <c r="D129">
        <v>122136.99</v>
      </c>
      <c r="E129" t="s">
        <v>20</v>
      </c>
    </row>
    <row r="130" spans="1:5" x14ac:dyDescent="0.25">
      <c r="A130" s="2">
        <v>10128</v>
      </c>
      <c r="B130">
        <v>47</v>
      </c>
      <c r="C130">
        <v>10</v>
      </c>
      <c r="D130">
        <v>86363.34</v>
      </c>
      <c r="E130" t="s">
        <v>21</v>
      </c>
    </row>
    <row r="131" spans="1:5" x14ac:dyDescent="0.25">
      <c r="A131" s="2">
        <v>10129</v>
      </c>
      <c r="B131">
        <v>25</v>
      </c>
      <c r="C131">
        <v>16</v>
      </c>
      <c r="D131">
        <v>197358.8</v>
      </c>
      <c r="E131" t="s">
        <v>22</v>
      </c>
    </row>
    <row r="132" spans="1:5" x14ac:dyDescent="0.25">
      <c r="A132" s="2">
        <v>10130</v>
      </c>
      <c r="B132">
        <v>27</v>
      </c>
      <c r="C132">
        <v>10</v>
      </c>
      <c r="D132">
        <v>74497.399999999994</v>
      </c>
      <c r="E132" t="s">
        <v>21</v>
      </c>
    </row>
    <row r="133" spans="1:5" x14ac:dyDescent="0.25">
      <c r="A133" s="2">
        <v>10131</v>
      </c>
      <c r="B133">
        <v>20</v>
      </c>
      <c r="C133">
        <v>17</v>
      </c>
      <c r="D133">
        <v>160096.26</v>
      </c>
      <c r="E133" t="s">
        <v>22</v>
      </c>
    </row>
    <row r="134" spans="1:5" x14ac:dyDescent="0.25">
      <c r="A134" s="2">
        <v>10132</v>
      </c>
      <c r="B134">
        <v>33</v>
      </c>
      <c r="C134">
        <v>15</v>
      </c>
      <c r="D134">
        <v>230855.06</v>
      </c>
      <c r="E134" t="s">
        <v>22</v>
      </c>
    </row>
    <row r="135" spans="1:5" x14ac:dyDescent="0.25">
      <c r="A135" s="2">
        <v>10133</v>
      </c>
      <c r="B135">
        <v>67</v>
      </c>
      <c r="C135">
        <v>16</v>
      </c>
      <c r="D135">
        <v>182110.17</v>
      </c>
      <c r="E135" t="s">
        <v>20</v>
      </c>
    </row>
    <row r="136" spans="1:5" x14ac:dyDescent="0.25">
      <c r="A136" s="2">
        <v>10134</v>
      </c>
      <c r="B136">
        <v>16</v>
      </c>
      <c r="C136">
        <v>16</v>
      </c>
      <c r="D136">
        <v>242332.86</v>
      </c>
      <c r="E136" t="s">
        <v>22</v>
      </c>
    </row>
    <row r="137" spans="1:5" x14ac:dyDescent="0.25">
      <c r="A137" s="2">
        <v>10135</v>
      </c>
      <c r="B137">
        <v>134</v>
      </c>
      <c r="C137">
        <v>12</v>
      </c>
      <c r="D137">
        <v>118448.87</v>
      </c>
      <c r="E137" t="s">
        <v>24</v>
      </c>
    </row>
    <row r="138" spans="1:5" x14ac:dyDescent="0.25">
      <c r="A138" s="2">
        <v>10136</v>
      </c>
      <c r="B138">
        <v>64</v>
      </c>
      <c r="C138">
        <v>7</v>
      </c>
      <c r="D138">
        <v>82832.759999999995</v>
      </c>
      <c r="E138" t="s">
        <v>25</v>
      </c>
    </row>
    <row r="139" spans="1:5" x14ac:dyDescent="0.25">
      <c r="A139" s="2">
        <v>10137</v>
      </c>
      <c r="B139">
        <v>7</v>
      </c>
      <c r="C139">
        <v>15</v>
      </c>
      <c r="D139">
        <v>224570.08</v>
      </c>
      <c r="E139" t="s">
        <v>22</v>
      </c>
    </row>
    <row r="140" spans="1:5" x14ac:dyDescent="0.25">
      <c r="A140" s="2">
        <v>10138</v>
      </c>
      <c r="B140">
        <v>23</v>
      </c>
      <c r="C140">
        <v>13</v>
      </c>
      <c r="D140">
        <v>95615.42</v>
      </c>
      <c r="E140" t="s">
        <v>21</v>
      </c>
    </row>
    <row r="141" spans="1:5" x14ac:dyDescent="0.25">
      <c r="A141" s="2">
        <v>10139</v>
      </c>
      <c r="B141">
        <v>20</v>
      </c>
      <c r="C141">
        <v>14</v>
      </c>
      <c r="D141">
        <v>173097.7</v>
      </c>
      <c r="E141" t="s">
        <v>20</v>
      </c>
    </row>
    <row r="142" spans="1:5" x14ac:dyDescent="0.25">
      <c r="A142" s="2">
        <v>10140</v>
      </c>
      <c r="B142">
        <v>35</v>
      </c>
      <c r="C142">
        <v>8</v>
      </c>
      <c r="D142">
        <v>99933.2</v>
      </c>
      <c r="E142" t="s">
        <v>25</v>
      </c>
    </row>
    <row r="143" spans="1:5" x14ac:dyDescent="0.25">
      <c r="A143" s="2">
        <v>10141</v>
      </c>
      <c r="B143">
        <v>33</v>
      </c>
      <c r="C143">
        <v>13</v>
      </c>
      <c r="D143">
        <v>125805.55</v>
      </c>
      <c r="E143" t="s">
        <v>20</v>
      </c>
    </row>
    <row r="144" spans="1:5" x14ac:dyDescent="0.25">
      <c r="A144" s="2">
        <v>10142</v>
      </c>
      <c r="B144">
        <v>41</v>
      </c>
      <c r="C144">
        <v>15</v>
      </c>
      <c r="D144">
        <v>159470.93</v>
      </c>
      <c r="E144" t="s">
        <v>22</v>
      </c>
    </row>
    <row r="145" spans="1:5" x14ac:dyDescent="0.25">
      <c r="A145" s="2">
        <v>10143</v>
      </c>
      <c r="B145">
        <v>1</v>
      </c>
      <c r="C145">
        <v>13</v>
      </c>
      <c r="D145">
        <v>114731.86</v>
      </c>
      <c r="E145" t="s">
        <v>20</v>
      </c>
    </row>
    <row r="146" spans="1:5" x14ac:dyDescent="0.25">
      <c r="A146" s="2">
        <v>10144</v>
      </c>
      <c r="B146">
        <v>3</v>
      </c>
      <c r="C146">
        <v>15</v>
      </c>
      <c r="D146">
        <v>200697.86</v>
      </c>
      <c r="E146" t="s">
        <v>22</v>
      </c>
    </row>
    <row r="147" spans="1:5" x14ac:dyDescent="0.25">
      <c r="A147" s="2">
        <v>10145</v>
      </c>
      <c r="B147">
        <v>15</v>
      </c>
      <c r="C147">
        <v>14</v>
      </c>
      <c r="D147">
        <v>103069.94</v>
      </c>
      <c r="E147" t="s">
        <v>20</v>
      </c>
    </row>
    <row r="148" spans="1:5" x14ac:dyDescent="0.25">
      <c r="A148" s="2">
        <v>10146</v>
      </c>
      <c r="B148">
        <v>6</v>
      </c>
      <c r="C148">
        <v>13</v>
      </c>
      <c r="D148">
        <v>217383.96</v>
      </c>
      <c r="E148" t="s">
        <v>20</v>
      </c>
    </row>
    <row r="149" spans="1:5" x14ac:dyDescent="0.25">
      <c r="A149" s="2">
        <v>10147</v>
      </c>
      <c r="B149">
        <v>15</v>
      </c>
      <c r="C149">
        <v>14</v>
      </c>
      <c r="D149">
        <v>139538.34</v>
      </c>
      <c r="E149" t="s">
        <v>20</v>
      </c>
    </row>
    <row r="150" spans="1:5" x14ac:dyDescent="0.25">
      <c r="A150" s="2">
        <v>10148</v>
      </c>
      <c r="B150">
        <v>3</v>
      </c>
      <c r="C150">
        <v>15</v>
      </c>
      <c r="D150">
        <v>178490.63</v>
      </c>
      <c r="E150" t="s">
        <v>22</v>
      </c>
    </row>
    <row r="151" spans="1:5" x14ac:dyDescent="0.25">
      <c r="A151" s="2">
        <v>10149</v>
      </c>
      <c r="B151">
        <v>1</v>
      </c>
      <c r="C151">
        <v>19</v>
      </c>
      <c r="D151">
        <v>190492.33</v>
      </c>
      <c r="E151" t="s">
        <v>22</v>
      </c>
    </row>
    <row r="152" spans="1:5" x14ac:dyDescent="0.25">
      <c r="A152" s="2">
        <v>10150</v>
      </c>
      <c r="B152">
        <v>98</v>
      </c>
      <c r="C152">
        <v>10</v>
      </c>
      <c r="D152">
        <v>83186.44</v>
      </c>
      <c r="E152" t="s">
        <v>26</v>
      </c>
    </row>
    <row r="153" spans="1:5" x14ac:dyDescent="0.25">
      <c r="A153" s="2">
        <v>10151</v>
      </c>
      <c r="B153">
        <v>35</v>
      </c>
      <c r="C153">
        <v>13</v>
      </c>
      <c r="D153">
        <v>131799.32999999999</v>
      </c>
      <c r="E153" t="s">
        <v>20</v>
      </c>
    </row>
    <row r="154" spans="1:5" x14ac:dyDescent="0.25">
      <c r="A154" s="2">
        <v>10152</v>
      </c>
      <c r="B154">
        <v>3</v>
      </c>
      <c r="C154">
        <v>10</v>
      </c>
      <c r="D154">
        <v>119349.14</v>
      </c>
      <c r="E154" t="s">
        <v>20</v>
      </c>
    </row>
    <row r="155" spans="1:5" x14ac:dyDescent="0.25">
      <c r="A155" s="2">
        <v>10153</v>
      </c>
      <c r="B155">
        <v>38</v>
      </c>
      <c r="C155">
        <v>20</v>
      </c>
      <c r="D155">
        <v>377502.02</v>
      </c>
      <c r="E155" t="s">
        <v>22</v>
      </c>
    </row>
    <row r="156" spans="1:5" x14ac:dyDescent="0.25">
      <c r="A156" s="2">
        <v>10154</v>
      </c>
      <c r="B156">
        <v>2</v>
      </c>
      <c r="C156">
        <v>10</v>
      </c>
      <c r="D156">
        <v>81728.490000000005</v>
      </c>
      <c r="E156" t="s">
        <v>21</v>
      </c>
    </row>
    <row r="157" spans="1:5" x14ac:dyDescent="0.25">
      <c r="A157" s="2">
        <v>10155</v>
      </c>
      <c r="B157">
        <v>65</v>
      </c>
      <c r="C157">
        <v>15</v>
      </c>
      <c r="D157">
        <v>184395.18</v>
      </c>
      <c r="E157" t="s">
        <v>20</v>
      </c>
    </row>
    <row r="158" spans="1:5" x14ac:dyDescent="0.25">
      <c r="A158" s="2">
        <v>10156</v>
      </c>
      <c r="B158">
        <v>9</v>
      </c>
      <c r="C158">
        <v>8</v>
      </c>
      <c r="D158">
        <v>142110.03</v>
      </c>
      <c r="E158" t="s">
        <v>23</v>
      </c>
    </row>
    <row r="159" spans="1:5" x14ac:dyDescent="0.25">
      <c r="A159" s="2">
        <v>10157</v>
      </c>
      <c r="B159">
        <v>15</v>
      </c>
      <c r="C159">
        <v>14</v>
      </c>
      <c r="D159">
        <v>166254.70000000001</v>
      </c>
      <c r="E159" t="s">
        <v>20</v>
      </c>
    </row>
    <row r="160" spans="1:5" x14ac:dyDescent="0.25">
      <c r="A160" s="2">
        <v>10158</v>
      </c>
      <c r="B160">
        <v>47</v>
      </c>
      <c r="C160">
        <v>10</v>
      </c>
      <c r="D160">
        <v>79594.570000000007</v>
      </c>
      <c r="E160" t="s">
        <v>21</v>
      </c>
    </row>
    <row r="161" spans="1:5" x14ac:dyDescent="0.25">
      <c r="A161" s="2">
        <v>10159</v>
      </c>
      <c r="B161">
        <v>16</v>
      </c>
      <c r="C161">
        <v>14</v>
      </c>
      <c r="D161">
        <v>143346.16</v>
      </c>
      <c r="E161" t="s">
        <v>20</v>
      </c>
    </row>
    <row r="162" spans="1:5" x14ac:dyDescent="0.25">
      <c r="A162" s="2">
        <v>10160</v>
      </c>
      <c r="B162">
        <v>72</v>
      </c>
      <c r="C162">
        <v>17</v>
      </c>
      <c r="D162">
        <v>165952.51999999999</v>
      </c>
      <c r="E162" t="s">
        <v>20</v>
      </c>
    </row>
    <row r="163" spans="1:5" x14ac:dyDescent="0.25">
      <c r="A163" s="2">
        <v>10161</v>
      </c>
      <c r="B163">
        <v>61</v>
      </c>
      <c r="C163">
        <v>13</v>
      </c>
      <c r="D163">
        <v>135046.37</v>
      </c>
      <c r="E163" t="s">
        <v>20</v>
      </c>
    </row>
    <row r="164" spans="1:5" x14ac:dyDescent="0.25">
      <c r="A164" s="2">
        <v>10162</v>
      </c>
      <c r="B164">
        <v>51</v>
      </c>
      <c r="C164">
        <v>6</v>
      </c>
      <c r="D164">
        <v>35271.800000000003</v>
      </c>
      <c r="E164" t="s">
        <v>25</v>
      </c>
    </row>
    <row r="165" spans="1:5" x14ac:dyDescent="0.25">
      <c r="A165" s="2">
        <v>10163</v>
      </c>
      <c r="B165">
        <v>25</v>
      </c>
      <c r="C165">
        <v>16</v>
      </c>
      <c r="D165">
        <v>190710.85</v>
      </c>
      <c r="E165" t="s">
        <v>22</v>
      </c>
    </row>
    <row r="166" spans="1:5" x14ac:dyDescent="0.25">
      <c r="A166" s="2">
        <v>10164</v>
      </c>
      <c r="B166">
        <v>14</v>
      </c>
      <c r="C166">
        <v>12</v>
      </c>
      <c r="D166">
        <v>132984.42000000001</v>
      </c>
      <c r="E166" t="s">
        <v>20</v>
      </c>
    </row>
    <row r="167" spans="1:5" x14ac:dyDescent="0.25">
      <c r="A167" s="2">
        <v>10165</v>
      </c>
      <c r="B167">
        <v>22</v>
      </c>
      <c r="C167">
        <v>15</v>
      </c>
      <c r="D167">
        <v>134868.37</v>
      </c>
      <c r="E167" t="s">
        <v>22</v>
      </c>
    </row>
    <row r="168" spans="1:5" x14ac:dyDescent="0.25">
      <c r="A168" s="2">
        <v>10166</v>
      </c>
      <c r="B168">
        <v>3</v>
      </c>
      <c r="C168">
        <v>12</v>
      </c>
      <c r="D168">
        <v>121425.34</v>
      </c>
      <c r="E168" t="s">
        <v>20</v>
      </c>
    </row>
    <row r="169" spans="1:5" x14ac:dyDescent="0.25">
      <c r="A169" s="2">
        <v>10167</v>
      </c>
      <c r="B169">
        <v>15</v>
      </c>
      <c r="C169">
        <v>15</v>
      </c>
      <c r="D169">
        <v>195256.45</v>
      </c>
      <c r="E169" t="s">
        <v>22</v>
      </c>
    </row>
    <row r="170" spans="1:5" x14ac:dyDescent="0.25">
      <c r="A170" s="2">
        <v>10168</v>
      </c>
      <c r="B170">
        <v>24</v>
      </c>
      <c r="C170">
        <v>10</v>
      </c>
      <c r="D170">
        <v>142890.53</v>
      </c>
      <c r="E170" t="s">
        <v>20</v>
      </c>
    </row>
    <row r="171" spans="1:5" x14ac:dyDescent="0.25">
      <c r="A171" s="2">
        <v>10169</v>
      </c>
      <c r="B171">
        <v>37</v>
      </c>
      <c r="C171">
        <v>12</v>
      </c>
      <c r="D171">
        <v>196559.76</v>
      </c>
      <c r="E171" t="s">
        <v>20</v>
      </c>
    </row>
    <row r="172" spans="1:5" x14ac:dyDescent="0.25">
      <c r="A172" s="2">
        <v>10170</v>
      </c>
      <c r="B172">
        <v>1</v>
      </c>
      <c r="C172">
        <v>13</v>
      </c>
      <c r="D172">
        <v>175231.43</v>
      </c>
      <c r="E172" t="s">
        <v>20</v>
      </c>
    </row>
    <row r="173" spans="1:5" x14ac:dyDescent="0.25">
      <c r="A173" s="2">
        <v>10171</v>
      </c>
      <c r="B173">
        <v>61</v>
      </c>
      <c r="C173">
        <v>15</v>
      </c>
      <c r="D173">
        <v>138551.81</v>
      </c>
      <c r="E173" t="s">
        <v>20</v>
      </c>
    </row>
    <row r="174" spans="1:5" x14ac:dyDescent="0.25">
      <c r="A174" s="2">
        <v>10172</v>
      </c>
      <c r="B174">
        <v>14</v>
      </c>
      <c r="C174">
        <v>21</v>
      </c>
      <c r="D174">
        <v>220146.43</v>
      </c>
      <c r="E174" t="s">
        <v>22</v>
      </c>
    </row>
    <row r="175" spans="1:5" x14ac:dyDescent="0.25">
      <c r="A175" s="2">
        <v>10173</v>
      </c>
      <c r="B175">
        <v>38</v>
      </c>
      <c r="C175">
        <v>18</v>
      </c>
      <c r="D175">
        <v>161290.73000000001</v>
      </c>
      <c r="E175" t="s">
        <v>22</v>
      </c>
    </row>
    <row r="176" spans="1:5" x14ac:dyDescent="0.25">
      <c r="A176" s="2">
        <v>10174</v>
      </c>
      <c r="B176">
        <v>10</v>
      </c>
      <c r="C176">
        <v>14</v>
      </c>
      <c r="D176">
        <v>183548.05</v>
      </c>
      <c r="E176" t="s">
        <v>20</v>
      </c>
    </row>
    <row r="177" spans="1:5" x14ac:dyDescent="0.25">
      <c r="A177" s="2">
        <v>10175</v>
      </c>
      <c r="B177">
        <v>29</v>
      </c>
      <c r="C177">
        <v>12</v>
      </c>
      <c r="D177">
        <v>152308.53</v>
      </c>
      <c r="E177" t="s">
        <v>20</v>
      </c>
    </row>
    <row r="178" spans="1:5" x14ac:dyDescent="0.25">
      <c r="A178" s="2">
        <v>10176</v>
      </c>
      <c r="B178">
        <v>34</v>
      </c>
      <c r="C178">
        <v>11</v>
      </c>
      <c r="D178">
        <v>86569.58</v>
      </c>
      <c r="E178" t="s">
        <v>21</v>
      </c>
    </row>
    <row r="179" spans="1:5" x14ac:dyDescent="0.25">
      <c r="A179" s="2">
        <v>10177</v>
      </c>
      <c r="B179">
        <v>27</v>
      </c>
      <c r="C179">
        <v>12</v>
      </c>
      <c r="D179">
        <v>112407.93</v>
      </c>
      <c r="E179" t="s">
        <v>20</v>
      </c>
    </row>
    <row r="180" spans="1:5" x14ac:dyDescent="0.25">
      <c r="A180" s="2">
        <v>10178</v>
      </c>
      <c r="B180">
        <v>11</v>
      </c>
      <c r="C180">
        <v>13</v>
      </c>
      <c r="D180">
        <v>159756.43</v>
      </c>
      <c r="E180" t="s">
        <v>20</v>
      </c>
    </row>
    <row r="181" spans="1:5" x14ac:dyDescent="0.25">
      <c r="A181" s="2">
        <v>10179</v>
      </c>
      <c r="B181">
        <v>22</v>
      </c>
      <c r="C181">
        <v>13</v>
      </c>
      <c r="D181">
        <v>143930.10999999999</v>
      </c>
      <c r="E181" t="s">
        <v>20</v>
      </c>
    </row>
    <row r="182" spans="1:5" x14ac:dyDescent="0.25">
      <c r="A182" s="2">
        <v>10180</v>
      </c>
      <c r="B182">
        <v>10</v>
      </c>
      <c r="C182">
        <v>10</v>
      </c>
      <c r="D182">
        <v>124426.36</v>
      </c>
      <c r="E182" t="s">
        <v>20</v>
      </c>
    </row>
    <row r="183" spans="1:5" x14ac:dyDescent="0.25">
      <c r="A183" s="2">
        <v>10181</v>
      </c>
      <c r="B183">
        <v>34</v>
      </c>
      <c r="C183">
        <v>13</v>
      </c>
      <c r="D183">
        <v>243720.38</v>
      </c>
      <c r="E183" t="s">
        <v>20</v>
      </c>
    </row>
    <row r="184" spans="1:5" x14ac:dyDescent="0.25">
      <c r="A184" s="2">
        <v>10182</v>
      </c>
      <c r="B184">
        <v>19</v>
      </c>
      <c r="C184">
        <v>14</v>
      </c>
      <c r="D184">
        <v>157943.18</v>
      </c>
      <c r="E184" t="s">
        <v>20</v>
      </c>
    </row>
    <row r="185" spans="1:5" x14ac:dyDescent="0.25">
      <c r="A185" s="2">
        <v>10183</v>
      </c>
      <c r="B185">
        <v>52</v>
      </c>
      <c r="C185">
        <v>14</v>
      </c>
      <c r="D185">
        <v>161610.94</v>
      </c>
      <c r="E185" t="s">
        <v>20</v>
      </c>
    </row>
    <row r="186" spans="1:5" x14ac:dyDescent="0.25">
      <c r="A186" s="2">
        <v>10184</v>
      </c>
      <c r="B186">
        <v>20</v>
      </c>
      <c r="C186">
        <v>17</v>
      </c>
      <c r="D186">
        <v>265542.2</v>
      </c>
      <c r="E186" t="s">
        <v>22</v>
      </c>
    </row>
    <row r="187" spans="1:5" x14ac:dyDescent="0.25">
      <c r="A187" s="2">
        <v>10185</v>
      </c>
      <c r="B187">
        <v>19</v>
      </c>
      <c r="C187">
        <v>17</v>
      </c>
      <c r="D187">
        <v>167960.91</v>
      </c>
      <c r="E187" t="s">
        <v>22</v>
      </c>
    </row>
    <row r="188" spans="1:5" x14ac:dyDescent="0.25">
      <c r="A188" s="2">
        <v>10186</v>
      </c>
      <c r="B188">
        <v>5</v>
      </c>
      <c r="C188">
        <v>11</v>
      </c>
      <c r="D188">
        <v>106832.72</v>
      </c>
      <c r="E188" t="s">
        <v>20</v>
      </c>
    </row>
    <row r="189" spans="1:5" x14ac:dyDescent="0.25">
      <c r="A189" s="2">
        <v>10187</v>
      </c>
      <c r="B189">
        <v>40</v>
      </c>
      <c r="C189">
        <v>10</v>
      </c>
      <c r="D189">
        <v>69779.600000000006</v>
      </c>
      <c r="E189" t="s">
        <v>21</v>
      </c>
    </row>
    <row r="190" spans="1:5" x14ac:dyDescent="0.25">
      <c r="A190" s="2">
        <v>10188</v>
      </c>
      <c r="B190">
        <v>26</v>
      </c>
      <c r="C190">
        <v>14</v>
      </c>
      <c r="D190">
        <v>120921.18</v>
      </c>
      <c r="E190" t="s">
        <v>20</v>
      </c>
    </row>
    <row r="191" spans="1:5" x14ac:dyDescent="0.25">
      <c r="A191" s="2">
        <v>10189</v>
      </c>
      <c r="B191">
        <v>49</v>
      </c>
      <c r="C191">
        <v>11</v>
      </c>
      <c r="D191">
        <v>119141.58</v>
      </c>
      <c r="E191" t="s">
        <v>20</v>
      </c>
    </row>
    <row r="192" spans="1:5" x14ac:dyDescent="0.25">
      <c r="A192" s="2">
        <v>10190</v>
      </c>
      <c r="B192">
        <v>8</v>
      </c>
      <c r="C192">
        <v>22</v>
      </c>
      <c r="D192">
        <v>204474.7</v>
      </c>
      <c r="E192" t="s">
        <v>22</v>
      </c>
    </row>
    <row r="193" spans="1:5" x14ac:dyDescent="0.25">
      <c r="A193" s="2">
        <v>10191</v>
      </c>
      <c r="B193">
        <v>19</v>
      </c>
      <c r="C193">
        <v>12</v>
      </c>
      <c r="D193">
        <v>95601.25</v>
      </c>
      <c r="E193" t="s">
        <v>21</v>
      </c>
    </row>
    <row r="194" spans="1:5" x14ac:dyDescent="0.25">
      <c r="A194" s="2">
        <v>10192</v>
      </c>
      <c r="B194">
        <v>44</v>
      </c>
      <c r="C194">
        <v>11</v>
      </c>
      <c r="D194">
        <v>80631.199999999997</v>
      </c>
      <c r="E194" t="s">
        <v>21</v>
      </c>
    </row>
    <row r="195" spans="1:5" x14ac:dyDescent="0.25">
      <c r="A195" s="2">
        <v>10193</v>
      </c>
      <c r="B195">
        <v>56</v>
      </c>
      <c r="C195">
        <v>13</v>
      </c>
      <c r="D195">
        <v>195875.55</v>
      </c>
      <c r="E195" t="s">
        <v>20</v>
      </c>
    </row>
    <row r="196" spans="1:5" x14ac:dyDescent="0.25">
      <c r="A196" s="2">
        <v>10194</v>
      </c>
      <c r="B196">
        <v>1</v>
      </c>
      <c r="C196">
        <v>18</v>
      </c>
      <c r="D196">
        <v>146157.54</v>
      </c>
      <c r="E196" t="s">
        <v>22</v>
      </c>
    </row>
    <row r="197" spans="1:5" x14ac:dyDescent="0.25">
      <c r="A197" s="2">
        <v>10195</v>
      </c>
      <c r="B197">
        <v>21</v>
      </c>
      <c r="C197">
        <v>14</v>
      </c>
      <c r="D197">
        <v>153423.99</v>
      </c>
      <c r="E197" t="s">
        <v>20</v>
      </c>
    </row>
    <row r="198" spans="1:5" x14ac:dyDescent="0.25">
      <c r="A198" s="2">
        <v>10196</v>
      </c>
      <c r="B198">
        <v>26</v>
      </c>
      <c r="C198">
        <v>17</v>
      </c>
      <c r="D198">
        <v>212472.7</v>
      </c>
      <c r="E198" t="s">
        <v>22</v>
      </c>
    </row>
    <row r="199" spans="1:5" x14ac:dyDescent="0.25">
      <c r="A199" s="2">
        <v>10197</v>
      </c>
      <c r="B199">
        <v>19</v>
      </c>
      <c r="C199">
        <v>13</v>
      </c>
      <c r="D199">
        <v>181259.19</v>
      </c>
      <c r="E199" t="s">
        <v>20</v>
      </c>
    </row>
    <row r="200" spans="1:5" x14ac:dyDescent="0.25">
      <c r="A200" s="2">
        <v>10198</v>
      </c>
      <c r="B200">
        <v>103</v>
      </c>
      <c r="C200">
        <v>14</v>
      </c>
      <c r="D200">
        <v>154497.12</v>
      </c>
      <c r="E200" t="s">
        <v>20</v>
      </c>
    </row>
    <row r="201" spans="1:5" x14ac:dyDescent="0.25">
      <c r="A201" s="2">
        <v>10199</v>
      </c>
      <c r="B201">
        <v>47</v>
      </c>
      <c r="C201">
        <v>11</v>
      </c>
      <c r="D201">
        <v>101361.25</v>
      </c>
      <c r="E201" t="s">
        <v>20</v>
      </c>
    </row>
    <row r="202" spans="1:5" x14ac:dyDescent="0.25">
      <c r="A202" s="2">
        <v>10200</v>
      </c>
      <c r="B202">
        <v>60</v>
      </c>
      <c r="C202">
        <v>10</v>
      </c>
      <c r="D202">
        <v>139810.91</v>
      </c>
      <c r="E202" t="s">
        <v>20</v>
      </c>
    </row>
    <row r="203" spans="1:5" x14ac:dyDescent="0.25">
      <c r="A203" s="2">
        <v>10201</v>
      </c>
      <c r="B203">
        <v>0</v>
      </c>
      <c r="C203">
        <v>11</v>
      </c>
      <c r="D203">
        <v>111139.29</v>
      </c>
      <c r="E203" t="s">
        <v>20</v>
      </c>
    </row>
    <row r="204" spans="1:5" x14ac:dyDescent="0.25">
      <c r="A204" s="2">
        <v>10202</v>
      </c>
      <c r="B204">
        <v>2</v>
      </c>
      <c r="C204">
        <v>15</v>
      </c>
      <c r="D204">
        <v>202661.18</v>
      </c>
      <c r="E204" t="s">
        <v>22</v>
      </c>
    </row>
    <row r="205" spans="1:5" x14ac:dyDescent="0.25">
      <c r="A205" s="2">
        <v>10203</v>
      </c>
      <c r="B205">
        <v>18</v>
      </c>
      <c r="C205">
        <v>10</v>
      </c>
      <c r="D205">
        <v>118165.09</v>
      </c>
      <c r="E205" t="s">
        <v>20</v>
      </c>
    </row>
    <row r="206" spans="1:5" x14ac:dyDescent="0.25">
      <c r="A206" s="2">
        <v>10204</v>
      </c>
      <c r="B206">
        <v>75</v>
      </c>
      <c r="C206">
        <v>10</v>
      </c>
      <c r="D206">
        <v>111048.07</v>
      </c>
      <c r="E206" t="s">
        <v>20</v>
      </c>
    </row>
    <row r="207" spans="1:5" x14ac:dyDescent="0.25">
      <c r="A207" s="2">
        <v>10205</v>
      </c>
      <c r="B207">
        <v>5</v>
      </c>
      <c r="C207">
        <v>12</v>
      </c>
      <c r="D207">
        <v>151616.47</v>
      </c>
      <c r="E207" t="s">
        <v>20</v>
      </c>
    </row>
    <row r="208" spans="1:5" x14ac:dyDescent="0.25">
      <c r="A208" s="2">
        <v>10206</v>
      </c>
      <c r="B208">
        <v>25</v>
      </c>
      <c r="C208">
        <v>13</v>
      </c>
      <c r="D208">
        <v>115768.06</v>
      </c>
      <c r="E208" t="s">
        <v>20</v>
      </c>
    </row>
    <row r="209" spans="1:5" x14ac:dyDescent="0.25">
      <c r="A209" s="2">
        <v>10207</v>
      </c>
      <c r="B209">
        <v>6</v>
      </c>
      <c r="C209">
        <v>11</v>
      </c>
      <c r="D209">
        <v>197866.57</v>
      </c>
      <c r="E209" t="s">
        <v>20</v>
      </c>
    </row>
    <row r="210" spans="1:5" x14ac:dyDescent="0.25">
      <c r="A210" s="2">
        <v>10208</v>
      </c>
      <c r="B210">
        <v>4</v>
      </c>
      <c r="C210">
        <v>14</v>
      </c>
      <c r="D210">
        <v>144584.76999999999</v>
      </c>
      <c r="E210" t="s">
        <v>20</v>
      </c>
    </row>
    <row r="211" spans="1:5" x14ac:dyDescent="0.25">
      <c r="A211" s="2">
        <v>10209</v>
      </c>
      <c r="B211">
        <v>7</v>
      </c>
      <c r="C211">
        <v>15</v>
      </c>
      <c r="D211">
        <v>219678.11</v>
      </c>
      <c r="E211" t="s">
        <v>22</v>
      </c>
    </row>
    <row r="212" spans="1:5" x14ac:dyDescent="0.25">
      <c r="A212" s="2">
        <v>10210</v>
      </c>
      <c r="B212">
        <v>8</v>
      </c>
      <c r="C212">
        <v>22</v>
      </c>
      <c r="D212">
        <v>250939.56</v>
      </c>
      <c r="E212" t="s">
        <v>22</v>
      </c>
    </row>
    <row r="213" spans="1:5" x14ac:dyDescent="0.25">
      <c r="A213" s="2">
        <v>10211</v>
      </c>
      <c r="B213">
        <v>21</v>
      </c>
      <c r="C213">
        <v>8</v>
      </c>
      <c r="D213">
        <v>90097.8</v>
      </c>
      <c r="E213" t="s">
        <v>23</v>
      </c>
    </row>
    <row r="214" spans="1:5" x14ac:dyDescent="0.25">
      <c r="A214" s="2">
        <v>10212</v>
      </c>
      <c r="B214">
        <v>49</v>
      </c>
      <c r="C214">
        <v>14</v>
      </c>
      <c r="D214">
        <v>190260.86</v>
      </c>
      <c r="E214" t="s">
        <v>20</v>
      </c>
    </row>
    <row r="215" spans="1:5" x14ac:dyDescent="0.25">
      <c r="A215" s="2">
        <v>10213</v>
      </c>
      <c r="B215">
        <v>2</v>
      </c>
      <c r="C215">
        <v>19</v>
      </c>
      <c r="D215">
        <v>137390.5</v>
      </c>
      <c r="E215" t="s">
        <v>22</v>
      </c>
    </row>
    <row r="216" spans="1:5" x14ac:dyDescent="0.25">
      <c r="A216" s="2">
        <v>10214</v>
      </c>
      <c r="B216">
        <v>32</v>
      </c>
      <c r="C216">
        <v>15</v>
      </c>
      <c r="D216">
        <v>117811.86</v>
      </c>
      <c r="E216" t="s">
        <v>22</v>
      </c>
    </row>
    <row r="217" spans="1:5" x14ac:dyDescent="0.25">
      <c r="A217" s="2">
        <v>10215</v>
      </c>
      <c r="B217">
        <v>9</v>
      </c>
      <c r="C217">
        <v>10</v>
      </c>
      <c r="D217">
        <v>108709.18</v>
      </c>
      <c r="E217" t="s">
        <v>20</v>
      </c>
    </row>
    <row r="218" spans="1:5" x14ac:dyDescent="0.25">
      <c r="A218" s="2">
        <v>10216</v>
      </c>
      <c r="B218">
        <v>94</v>
      </c>
      <c r="C218">
        <v>16</v>
      </c>
      <c r="D218">
        <v>230977.37</v>
      </c>
      <c r="E218" t="s">
        <v>20</v>
      </c>
    </row>
    <row r="219" spans="1:5" x14ac:dyDescent="0.25">
      <c r="A219" s="2">
        <v>10217</v>
      </c>
      <c r="B219">
        <v>62</v>
      </c>
      <c r="C219">
        <v>11</v>
      </c>
      <c r="D219">
        <v>108733.82</v>
      </c>
      <c r="E219" t="s">
        <v>20</v>
      </c>
    </row>
    <row r="220" spans="1:5" x14ac:dyDescent="0.25">
      <c r="A220" s="2">
        <v>10218</v>
      </c>
      <c r="B220">
        <v>8</v>
      </c>
      <c r="C220">
        <v>15</v>
      </c>
      <c r="D220">
        <v>101410</v>
      </c>
      <c r="E220" t="s">
        <v>22</v>
      </c>
    </row>
    <row r="221" spans="1:5" x14ac:dyDescent="0.25">
      <c r="A221" s="2">
        <v>10219</v>
      </c>
      <c r="B221">
        <v>13</v>
      </c>
      <c r="C221">
        <v>15</v>
      </c>
      <c r="D221">
        <v>164780.88</v>
      </c>
      <c r="E221" t="s">
        <v>22</v>
      </c>
    </row>
    <row r="222" spans="1:5" x14ac:dyDescent="0.25">
      <c r="A222" s="2">
        <v>10220</v>
      </c>
      <c r="B222">
        <v>7</v>
      </c>
      <c r="C222">
        <v>18</v>
      </c>
      <c r="D222">
        <v>162887.28</v>
      </c>
      <c r="E222" t="s">
        <v>22</v>
      </c>
    </row>
    <row r="223" spans="1:5" x14ac:dyDescent="0.25">
      <c r="A223" s="2">
        <v>10221</v>
      </c>
      <c r="B223">
        <v>84</v>
      </c>
      <c r="C223">
        <v>13</v>
      </c>
      <c r="D223">
        <v>165065.65</v>
      </c>
      <c r="E223" t="s">
        <v>20</v>
      </c>
    </row>
    <row r="224" spans="1:5" x14ac:dyDescent="0.25">
      <c r="A224" s="2">
        <v>10222</v>
      </c>
      <c r="B224">
        <v>11</v>
      </c>
      <c r="C224">
        <v>15</v>
      </c>
      <c r="D224">
        <v>148100.76</v>
      </c>
      <c r="E224" t="s">
        <v>22</v>
      </c>
    </row>
    <row r="225" spans="1:5" x14ac:dyDescent="0.25">
      <c r="A225" s="2">
        <v>10223</v>
      </c>
      <c r="B225">
        <v>2</v>
      </c>
      <c r="C225">
        <v>9</v>
      </c>
      <c r="D225">
        <v>82914.17</v>
      </c>
      <c r="E225" t="s">
        <v>23</v>
      </c>
    </row>
    <row r="226" spans="1:5" x14ac:dyDescent="0.25">
      <c r="A226" s="2">
        <v>10224</v>
      </c>
      <c r="B226">
        <v>25</v>
      </c>
      <c r="C226">
        <v>11</v>
      </c>
      <c r="D226">
        <v>118731.15</v>
      </c>
      <c r="E226" t="s">
        <v>20</v>
      </c>
    </row>
    <row r="227" spans="1:5" x14ac:dyDescent="0.25">
      <c r="A227" s="2">
        <v>10225</v>
      </c>
      <c r="B227">
        <v>8</v>
      </c>
      <c r="C227">
        <v>18</v>
      </c>
      <c r="D227">
        <v>186245.75</v>
      </c>
      <c r="E227" t="s">
        <v>22</v>
      </c>
    </row>
    <row r="228" spans="1:5" x14ac:dyDescent="0.25">
      <c r="A228" s="2">
        <v>10226</v>
      </c>
      <c r="B228">
        <v>3</v>
      </c>
      <c r="C228">
        <v>14</v>
      </c>
      <c r="D228">
        <v>94858.75</v>
      </c>
      <c r="E228" t="s">
        <v>21</v>
      </c>
    </row>
    <row r="229" spans="1:5" x14ac:dyDescent="0.25">
      <c r="A229" s="2">
        <v>10227</v>
      </c>
      <c r="B229">
        <v>28</v>
      </c>
      <c r="C229">
        <v>14</v>
      </c>
      <c r="D229">
        <v>145531.28</v>
      </c>
      <c r="E229" t="s">
        <v>20</v>
      </c>
    </row>
    <row r="230" spans="1:5" x14ac:dyDescent="0.25">
      <c r="A230" s="2">
        <v>10228</v>
      </c>
      <c r="B230">
        <v>38</v>
      </c>
      <c r="C230">
        <v>8</v>
      </c>
      <c r="D230">
        <v>81161.64</v>
      </c>
      <c r="E230" t="s">
        <v>25</v>
      </c>
    </row>
    <row r="231" spans="1:5" x14ac:dyDescent="0.25">
      <c r="A231" s="2">
        <v>10229</v>
      </c>
      <c r="B231">
        <v>55</v>
      </c>
      <c r="C231">
        <v>14</v>
      </c>
      <c r="D231">
        <v>178773.79</v>
      </c>
      <c r="E231" t="s">
        <v>20</v>
      </c>
    </row>
    <row r="232" spans="1:5" x14ac:dyDescent="0.25">
      <c r="A232" s="2">
        <v>10230</v>
      </c>
      <c r="B232">
        <v>0</v>
      </c>
      <c r="C232">
        <v>22</v>
      </c>
      <c r="D232">
        <v>235814.22</v>
      </c>
      <c r="E232" t="s">
        <v>22</v>
      </c>
    </row>
    <row r="233" spans="1:5" x14ac:dyDescent="0.25">
      <c r="A233" s="2">
        <v>10231</v>
      </c>
      <c r="B233">
        <v>1</v>
      </c>
      <c r="C233">
        <v>12</v>
      </c>
      <c r="D233">
        <v>100298.74</v>
      </c>
      <c r="E233" t="s">
        <v>20</v>
      </c>
    </row>
    <row r="234" spans="1:5" x14ac:dyDescent="0.25">
      <c r="A234" s="2">
        <v>10232</v>
      </c>
      <c r="B234">
        <v>14</v>
      </c>
      <c r="C234">
        <v>17</v>
      </c>
      <c r="D234">
        <v>205586.65</v>
      </c>
      <c r="E234" t="s">
        <v>22</v>
      </c>
    </row>
    <row r="235" spans="1:5" x14ac:dyDescent="0.25">
      <c r="A235" s="2">
        <v>10233</v>
      </c>
      <c r="B235">
        <v>1</v>
      </c>
      <c r="C235">
        <v>12</v>
      </c>
      <c r="D235">
        <v>111550.11</v>
      </c>
      <c r="E235" t="s">
        <v>20</v>
      </c>
    </row>
    <row r="236" spans="1:5" x14ac:dyDescent="0.25">
      <c r="A236" s="2">
        <v>10234</v>
      </c>
      <c r="B236">
        <v>7</v>
      </c>
      <c r="C236">
        <v>19</v>
      </c>
      <c r="D236">
        <v>184028.44</v>
      </c>
      <c r="E236" t="s">
        <v>22</v>
      </c>
    </row>
    <row r="237" spans="1:5" x14ac:dyDescent="0.25">
      <c r="A237" s="2">
        <v>10235</v>
      </c>
      <c r="B237">
        <v>4</v>
      </c>
      <c r="C237">
        <v>13</v>
      </c>
      <c r="D237">
        <v>173729.37</v>
      </c>
      <c r="E237" t="s">
        <v>20</v>
      </c>
    </row>
    <row r="238" spans="1:5" x14ac:dyDescent="0.25">
      <c r="A238" s="2">
        <v>10236</v>
      </c>
      <c r="B238">
        <v>32</v>
      </c>
      <c r="C238">
        <v>11</v>
      </c>
      <c r="D238">
        <v>135450.03</v>
      </c>
      <c r="E238" t="s">
        <v>20</v>
      </c>
    </row>
    <row r="239" spans="1:5" x14ac:dyDescent="0.25">
      <c r="A239" s="2">
        <v>10237</v>
      </c>
      <c r="B239">
        <v>127</v>
      </c>
      <c r="C239">
        <v>9</v>
      </c>
      <c r="D239">
        <v>125867.15</v>
      </c>
      <c r="E239" t="s">
        <v>27</v>
      </c>
    </row>
    <row r="240" spans="1:5" x14ac:dyDescent="0.25">
      <c r="A240" s="2">
        <v>10238</v>
      </c>
      <c r="B240">
        <v>63</v>
      </c>
      <c r="C240">
        <v>7</v>
      </c>
      <c r="D240">
        <v>56041.94</v>
      </c>
      <c r="E240" t="s">
        <v>25</v>
      </c>
    </row>
    <row r="241" spans="1:5" x14ac:dyDescent="0.25">
      <c r="A241" s="2">
        <v>10239</v>
      </c>
      <c r="B241">
        <v>8</v>
      </c>
      <c r="C241">
        <v>11</v>
      </c>
      <c r="D241">
        <v>113329.71</v>
      </c>
      <c r="E241" t="s">
        <v>20</v>
      </c>
    </row>
    <row r="242" spans="1:5" x14ac:dyDescent="0.25">
      <c r="A242" s="2">
        <v>10240</v>
      </c>
      <c r="B242">
        <v>19</v>
      </c>
      <c r="C242">
        <v>14</v>
      </c>
      <c r="D242">
        <v>154563.59</v>
      </c>
      <c r="E242" t="s">
        <v>20</v>
      </c>
    </row>
    <row r="243" spans="1:5" x14ac:dyDescent="0.25">
      <c r="A243" s="2">
        <v>10241</v>
      </c>
      <c r="B243">
        <v>2</v>
      </c>
      <c r="C243">
        <v>14</v>
      </c>
      <c r="D243">
        <v>169350.54</v>
      </c>
      <c r="E243" t="s">
        <v>20</v>
      </c>
    </row>
    <row r="244" spans="1:5" x14ac:dyDescent="0.25">
      <c r="A244" s="2">
        <v>10242</v>
      </c>
      <c r="B244">
        <v>1</v>
      </c>
      <c r="C244">
        <v>14</v>
      </c>
      <c r="D244">
        <v>109695.4</v>
      </c>
      <c r="E244" t="s">
        <v>20</v>
      </c>
    </row>
    <row r="245" spans="1:5" x14ac:dyDescent="0.25">
      <c r="A245" s="2">
        <v>10243</v>
      </c>
      <c r="B245">
        <v>15</v>
      </c>
      <c r="C245">
        <v>9</v>
      </c>
      <c r="D245">
        <v>79639.88</v>
      </c>
      <c r="E245" t="s">
        <v>23</v>
      </c>
    </row>
    <row r="246" spans="1:5" x14ac:dyDescent="0.25">
      <c r="A246" s="2">
        <v>10244</v>
      </c>
      <c r="B246">
        <v>11</v>
      </c>
      <c r="C246">
        <v>10</v>
      </c>
      <c r="D246">
        <v>97091.92</v>
      </c>
      <c r="E246" t="s">
        <v>21</v>
      </c>
    </row>
    <row r="247" spans="1:5" x14ac:dyDescent="0.25">
      <c r="A247" s="2">
        <v>10245</v>
      </c>
      <c r="B247">
        <v>33</v>
      </c>
      <c r="C247">
        <v>13</v>
      </c>
      <c r="D247">
        <v>169796.76</v>
      </c>
      <c r="E247" t="s">
        <v>20</v>
      </c>
    </row>
    <row r="248" spans="1:5" x14ac:dyDescent="0.25">
      <c r="A248" s="2">
        <v>10246</v>
      </c>
      <c r="B248">
        <v>57</v>
      </c>
      <c r="C248">
        <v>12</v>
      </c>
      <c r="D248">
        <v>144499.47</v>
      </c>
      <c r="E248" t="s">
        <v>20</v>
      </c>
    </row>
    <row r="249" spans="1:5" x14ac:dyDescent="0.25">
      <c r="A249" s="2">
        <v>10247</v>
      </c>
      <c r="B249">
        <v>11</v>
      </c>
      <c r="C249">
        <v>11</v>
      </c>
      <c r="D249">
        <v>130317.59</v>
      </c>
      <c r="E249" t="s">
        <v>20</v>
      </c>
    </row>
    <row r="250" spans="1:5" x14ac:dyDescent="0.25">
      <c r="A250" s="2">
        <v>10248</v>
      </c>
      <c r="B250">
        <v>4</v>
      </c>
      <c r="C250">
        <v>8</v>
      </c>
      <c r="D250">
        <v>96801.57</v>
      </c>
      <c r="E250" t="s">
        <v>23</v>
      </c>
    </row>
    <row r="251" spans="1:5" x14ac:dyDescent="0.25">
      <c r="A251" s="2">
        <v>10249</v>
      </c>
      <c r="B251">
        <v>33</v>
      </c>
      <c r="C251">
        <v>22</v>
      </c>
      <c r="D251">
        <v>222372.09</v>
      </c>
      <c r="E251" t="s">
        <v>22</v>
      </c>
    </row>
    <row r="252" spans="1:5" x14ac:dyDescent="0.25">
      <c r="A252" s="2">
        <v>10250</v>
      </c>
      <c r="B252">
        <v>22</v>
      </c>
      <c r="C252">
        <v>11</v>
      </c>
      <c r="D252">
        <v>81367.77</v>
      </c>
      <c r="E252" t="s">
        <v>21</v>
      </c>
    </row>
    <row r="253" spans="1:5" x14ac:dyDescent="0.25">
      <c r="A253" s="2">
        <v>10251</v>
      </c>
      <c r="B253">
        <v>77</v>
      </c>
      <c r="C253">
        <v>11</v>
      </c>
      <c r="D253">
        <v>141052.6</v>
      </c>
      <c r="E253" t="s">
        <v>20</v>
      </c>
    </row>
    <row r="254" spans="1:5" x14ac:dyDescent="0.25">
      <c r="A254" s="2">
        <v>10252</v>
      </c>
      <c r="B254">
        <v>51</v>
      </c>
      <c r="C254">
        <v>11</v>
      </c>
      <c r="D254">
        <v>124989.42</v>
      </c>
      <c r="E254" t="s">
        <v>20</v>
      </c>
    </row>
    <row r="255" spans="1:5" x14ac:dyDescent="0.25">
      <c r="A255" s="2">
        <v>10253</v>
      </c>
      <c r="B255">
        <v>10</v>
      </c>
      <c r="C255">
        <v>18</v>
      </c>
      <c r="D255">
        <v>152739.38</v>
      </c>
      <c r="E255" t="s">
        <v>22</v>
      </c>
    </row>
    <row r="256" spans="1:5" x14ac:dyDescent="0.25">
      <c r="A256" s="2">
        <v>10254</v>
      </c>
      <c r="B256">
        <v>36</v>
      </c>
      <c r="C256">
        <v>24</v>
      </c>
      <c r="D256">
        <v>370673.08</v>
      </c>
      <c r="E256" t="s">
        <v>22</v>
      </c>
    </row>
    <row r="257" spans="1:5" x14ac:dyDescent="0.25">
      <c r="A257" s="2">
        <v>10255</v>
      </c>
      <c r="B257">
        <v>2</v>
      </c>
      <c r="C257">
        <v>14</v>
      </c>
      <c r="D257">
        <v>99149.99</v>
      </c>
      <c r="E257" t="s">
        <v>21</v>
      </c>
    </row>
    <row r="258" spans="1:5" x14ac:dyDescent="0.25">
      <c r="A258" s="2">
        <v>10256</v>
      </c>
      <c r="B258">
        <v>51</v>
      </c>
      <c r="C258">
        <v>13</v>
      </c>
      <c r="D258">
        <v>73497.11</v>
      </c>
      <c r="E258" t="s">
        <v>21</v>
      </c>
    </row>
    <row r="259" spans="1:5" x14ac:dyDescent="0.25">
      <c r="A259" s="2">
        <v>10257</v>
      </c>
      <c r="B259">
        <v>0</v>
      </c>
      <c r="C259">
        <v>14</v>
      </c>
      <c r="D259">
        <v>101633.37</v>
      </c>
      <c r="E259" t="s">
        <v>20</v>
      </c>
    </row>
    <row r="260" spans="1:5" x14ac:dyDescent="0.25">
      <c r="A260" s="2">
        <v>10258</v>
      </c>
      <c r="B260">
        <v>30</v>
      </c>
      <c r="C260">
        <v>12</v>
      </c>
      <c r="D260">
        <v>129980.49</v>
      </c>
      <c r="E260" t="s">
        <v>20</v>
      </c>
    </row>
    <row r="261" spans="1:5" x14ac:dyDescent="0.25">
      <c r="A261" s="2">
        <v>10259</v>
      </c>
      <c r="B261">
        <v>15</v>
      </c>
      <c r="C261">
        <v>18</v>
      </c>
      <c r="D261">
        <v>142717.07</v>
      </c>
      <c r="E261" t="s">
        <v>22</v>
      </c>
    </row>
    <row r="262" spans="1:5" x14ac:dyDescent="0.25">
      <c r="A262" s="2">
        <v>10260</v>
      </c>
      <c r="B262">
        <v>16</v>
      </c>
      <c r="C262">
        <v>18</v>
      </c>
      <c r="D262">
        <v>202377.17</v>
      </c>
      <c r="E262" t="s">
        <v>22</v>
      </c>
    </row>
    <row r="263" spans="1:5" x14ac:dyDescent="0.25">
      <c r="A263" s="2">
        <v>10261</v>
      </c>
      <c r="B263">
        <v>18</v>
      </c>
      <c r="C263">
        <v>20</v>
      </c>
      <c r="D263">
        <v>226762.68</v>
      </c>
      <c r="E263" t="s">
        <v>22</v>
      </c>
    </row>
    <row r="264" spans="1:5" x14ac:dyDescent="0.25">
      <c r="A264" s="2">
        <v>10262</v>
      </c>
      <c r="B264">
        <v>60</v>
      </c>
      <c r="C264">
        <v>12</v>
      </c>
      <c r="D264">
        <v>99437.75</v>
      </c>
      <c r="E264" t="s">
        <v>21</v>
      </c>
    </row>
    <row r="265" spans="1:5" x14ac:dyDescent="0.25">
      <c r="A265" s="2">
        <v>10263</v>
      </c>
      <c r="B265">
        <v>54</v>
      </c>
      <c r="C265">
        <v>13</v>
      </c>
      <c r="D265">
        <v>120690.95</v>
      </c>
      <c r="E265" t="s">
        <v>20</v>
      </c>
    </row>
    <row r="266" spans="1:5" x14ac:dyDescent="0.25">
      <c r="A266" s="2">
        <v>10264</v>
      </c>
      <c r="B266">
        <v>59</v>
      </c>
      <c r="C266">
        <v>8</v>
      </c>
      <c r="D266">
        <v>114846.47</v>
      </c>
      <c r="E266" t="s">
        <v>25</v>
      </c>
    </row>
    <row r="267" spans="1:5" x14ac:dyDescent="0.25">
      <c r="A267" s="2">
        <v>10265</v>
      </c>
      <c r="B267">
        <v>30</v>
      </c>
      <c r="C267">
        <v>19</v>
      </c>
      <c r="D267">
        <v>233267.79</v>
      </c>
      <c r="E267" t="s">
        <v>22</v>
      </c>
    </row>
    <row r="268" spans="1:5" x14ac:dyDescent="0.25">
      <c r="A268" s="2">
        <v>10266</v>
      </c>
      <c r="B268">
        <v>11</v>
      </c>
      <c r="C268">
        <v>12</v>
      </c>
      <c r="D268">
        <v>149359.74</v>
      </c>
      <c r="E268" t="s">
        <v>20</v>
      </c>
    </row>
    <row r="269" spans="1:5" x14ac:dyDescent="0.25">
      <c r="A269" s="2">
        <v>10267</v>
      </c>
      <c r="B269">
        <v>12</v>
      </c>
      <c r="C269">
        <v>17</v>
      </c>
      <c r="D269">
        <v>151147.73000000001</v>
      </c>
      <c r="E269" t="s">
        <v>22</v>
      </c>
    </row>
    <row r="270" spans="1:5" x14ac:dyDescent="0.25">
      <c r="A270" s="2">
        <v>10268</v>
      </c>
      <c r="B270">
        <v>118</v>
      </c>
      <c r="C270">
        <v>5</v>
      </c>
      <c r="D270">
        <v>89629.92</v>
      </c>
      <c r="E270" t="s">
        <v>25</v>
      </c>
    </row>
    <row r="271" spans="1:5" x14ac:dyDescent="0.25">
      <c r="A271" s="2">
        <v>10269</v>
      </c>
      <c r="B271">
        <v>3</v>
      </c>
      <c r="C271">
        <v>16</v>
      </c>
      <c r="D271">
        <v>164758.54999999999</v>
      </c>
      <c r="E271" t="s">
        <v>22</v>
      </c>
    </row>
    <row r="272" spans="1:5" x14ac:dyDescent="0.25">
      <c r="A272" s="2">
        <v>10270</v>
      </c>
      <c r="B272">
        <v>39</v>
      </c>
      <c r="C272">
        <v>16</v>
      </c>
      <c r="D272">
        <v>200270.25</v>
      </c>
      <c r="E272" t="s">
        <v>22</v>
      </c>
    </row>
    <row r="273" spans="1:5" x14ac:dyDescent="0.25">
      <c r="A273" s="2">
        <v>10271</v>
      </c>
      <c r="B273">
        <v>24</v>
      </c>
      <c r="C273">
        <v>13</v>
      </c>
      <c r="D273">
        <v>134051.76</v>
      </c>
      <c r="E273" t="s">
        <v>20</v>
      </c>
    </row>
    <row r="274" spans="1:5" x14ac:dyDescent="0.25">
      <c r="A274" s="2">
        <v>10272</v>
      </c>
      <c r="B274">
        <v>4</v>
      </c>
      <c r="C274">
        <v>16</v>
      </c>
      <c r="D274">
        <v>150137.37</v>
      </c>
      <c r="E274" t="s">
        <v>22</v>
      </c>
    </row>
    <row r="275" spans="1:5" x14ac:dyDescent="0.25">
      <c r="A275" s="2">
        <v>10273</v>
      </c>
      <c r="B275">
        <v>11</v>
      </c>
      <c r="C275">
        <v>13</v>
      </c>
      <c r="D275">
        <v>138462.35999999999</v>
      </c>
      <c r="E275" t="s">
        <v>20</v>
      </c>
    </row>
    <row r="276" spans="1:5" x14ac:dyDescent="0.25">
      <c r="A276" s="2">
        <v>10274</v>
      </c>
      <c r="B276">
        <v>6</v>
      </c>
      <c r="C276">
        <v>13</v>
      </c>
      <c r="D276">
        <v>132796.10999999999</v>
      </c>
      <c r="E276" t="s">
        <v>20</v>
      </c>
    </row>
    <row r="277" spans="1:5" x14ac:dyDescent="0.25">
      <c r="A277" s="2">
        <v>10275</v>
      </c>
      <c r="B277">
        <v>75</v>
      </c>
      <c r="C277">
        <v>16</v>
      </c>
      <c r="D277">
        <v>164723.48000000001</v>
      </c>
      <c r="E277" t="s">
        <v>20</v>
      </c>
    </row>
    <row r="278" spans="1:5" x14ac:dyDescent="0.25">
      <c r="A278" s="2">
        <v>10276</v>
      </c>
      <c r="B278">
        <v>52</v>
      </c>
      <c r="C278">
        <v>10</v>
      </c>
      <c r="D278">
        <v>130765.57</v>
      </c>
      <c r="E278" t="s">
        <v>20</v>
      </c>
    </row>
    <row r="279" spans="1:5" x14ac:dyDescent="0.25">
      <c r="A279" s="2">
        <v>10277</v>
      </c>
      <c r="B279">
        <v>15</v>
      </c>
      <c r="C279">
        <v>21</v>
      </c>
      <c r="D279">
        <v>197715.34</v>
      </c>
      <c r="E279" t="s">
        <v>22</v>
      </c>
    </row>
    <row r="280" spans="1:5" x14ac:dyDescent="0.25">
      <c r="A280" s="2">
        <v>10278</v>
      </c>
      <c r="B280">
        <v>6</v>
      </c>
      <c r="C280">
        <v>19</v>
      </c>
      <c r="D280">
        <v>274975.09999999998</v>
      </c>
      <c r="E280" t="s">
        <v>22</v>
      </c>
    </row>
    <row r="281" spans="1:5" x14ac:dyDescent="0.25">
      <c r="A281" s="2">
        <v>10279</v>
      </c>
      <c r="B281">
        <v>19</v>
      </c>
      <c r="C281">
        <v>12</v>
      </c>
      <c r="D281">
        <v>154127.42000000001</v>
      </c>
      <c r="E281" t="s">
        <v>20</v>
      </c>
    </row>
    <row r="282" spans="1:5" x14ac:dyDescent="0.25">
      <c r="A282" s="2">
        <v>10280</v>
      </c>
      <c r="B282">
        <v>3</v>
      </c>
      <c r="C282">
        <v>8</v>
      </c>
      <c r="D282">
        <v>109883.67</v>
      </c>
      <c r="E282" t="s">
        <v>23</v>
      </c>
    </row>
    <row r="283" spans="1:5" x14ac:dyDescent="0.25">
      <c r="A283" s="2">
        <v>10281</v>
      </c>
      <c r="B283">
        <v>4</v>
      </c>
      <c r="C283">
        <v>14</v>
      </c>
      <c r="D283">
        <v>117320.74</v>
      </c>
      <c r="E283" t="s">
        <v>20</v>
      </c>
    </row>
    <row r="284" spans="1:5" x14ac:dyDescent="0.25">
      <c r="A284" s="2">
        <v>10282</v>
      </c>
      <c r="B284">
        <v>44</v>
      </c>
      <c r="C284">
        <v>9</v>
      </c>
      <c r="D284">
        <v>66584.53</v>
      </c>
      <c r="E284" t="s">
        <v>25</v>
      </c>
    </row>
    <row r="285" spans="1:5" x14ac:dyDescent="0.25">
      <c r="A285" s="2">
        <v>10283</v>
      </c>
      <c r="B285">
        <v>2</v>
      </c>
      <c r="C285">
        <v>13</v>
      </c>
      <c r="D285">
        <v>145999.04000000001</v>
      </c>
      <c r="E285" t="s">
        <v>20</v>
      </c>
    </row>
    <row r="286" spans="1:5" x14ac:dyDescent="0.25">
      <c r="A286" s="2">
        <v>10284</v>
      </c>
      <c r="B286">
        <v>38</v>
      </c>
      <c r="C286">
        <v>9</v>
      </c>
      <c r="D286">
        <v>124319.49</v>
      </c>
      <c r="E286" t="s">
        <v>25</v>
      </c>
    </row>
    <row r="287" spans="1:5" x14ac:dyDescent="0.25">
      <c r="A287" s="2">
        <v>10285</v>
      </c>
      <c r="B287">
        <v>5</v>
      </c>
      <c r="C287">
        <v>17</v>
      </c>
      <c r="D287">
        <v>195641.14</v>
      </c>
      <c r="E287" t="s">
        <v>22</v>
      </c>
    </row>
    <row r="288" spans="1:5" x14ac:dyDescent="0.25">
      <c r="A288" s="2">
        <v>10286</v>
      </c>
      <c r="B288">
        <v>8</v>
      </c>
      <c r="C288">
        <v>16</v>
      </c>
      <c r="D288">
        <v>186174.37</v>
      </c>
      <c r="E288" t="s">
        <v>22</v>
      </c>
    </row>
    <row r="289" spans="1:5" x14ac:dyDescent="0.25">
      <c r="A289" s="2">
        <v>10287</v>
      </c>
      <c r="B289">
        <v>26</v>
      </c>
      <c r="C289">
        <v>17</v>
      </c>
      <c r="D289">
        <v>206391.59</v>
      </c>
      <c r="E289" t="s">
        <v>22</v>
      </c>
    </row>
    <row r="290" spans="1:5" x14ac:dyDescent="0.25">
      <c r="A290" s="2">
        <v>10288</v>
      </c>
      <c r="B290">
        <v>32</v>
      </c>
      <c r="C290">
        <v>17</v>
      </c>
      <c r="D290">
        <v>188865.32</v>
      </c>
      <c r="E290" t="s">
        <v>22</v>
      </c>
    </row>
    <row r="291" spans="1:5" x14ac:dyDescent="0.25">
      <c r="A291" s="2">
        <v>10289</v>
      </c>
      <c r="B291">
        <v>36</v>
      </c>
      <c r="C291">
        <v>13</v>
      </c>
      <c r="D291">
        <v>65736.17</v>
      </c>
      <c r="E291" t="s">
        <v>21</v>
      </c>
    </row>
    <row r="292" spans="1:5" x14ac:dyDescent="0.25">
      <c r="A292" s="2">
        <v>10290</v>
      </c>
      <c r="B292">
        <v>6</v>
      </c>
      <c r="C292">
        <v>15</v>
      </c>
      <c r="D292">
        <v>169248.6</v>
      </c>
      <c r="E292" t="s">
        <v>22</v>
      </c>
    </row>
    <row r="293" spans="1:5" x14ac:dyDescent="0.25">
      <c r="A293" s="2">
        <v>10291</v>
      </c>
      <c r="B293">
        <v>8</v>
      </c>
      <c r="C293">
        <v>12</v>
      </c>
      <c r="D293">
        <v>184013.18</v>
      </c>
      <c r="E293" t="s">
        <v>20</v>
      </c>
    </row>
    <row r="294" spans="1:5" x14ac:dyDescent="0.25">
      <c r="A294" s="2">
        <v>10292</v>
      </c>
      <c r="B294">
        <v>105</v>
      </c>
      <c r="C294">
        <v>12</v>
      </c>
      <c r="D294">
        <v>91991.27</v>
      </c>
      <c r="E294" t="s">
        <v>26</v>
      </c>
    </row>
    <row r="295" spans="1:5" x14ac:dyDescent="0.25">
      <c r="A295" s="2">
        <v>10293</v>
      </c>
      <c r="B295">
        <v>16</v>
      </c>
      <c r="C295">
        <v>21</v>
      </c>
      <c r="D295">
        <v>205994.54</v>
      </c>
      <c r="E295" t="s">
        <v>22</v>
      </c>
    </row>
    <row r="296" spans="1:5" x14ac:dyDescent="0.25">
      <c r="A296" s="2">
        <v>10294</v>
      </c>
      <c r="B296">
        <v>17</v>
      </c>
      <c r="C296">
        <v>16</v>
      </c>
      <c r="D296">
        <v>126850.94</v>
      </c>
      <c r="E296" t="s">
        <v>22</v>
      </c>
    </row>
    <row r="297" spans="1:5" x14ac:dyDescent="0.25">
      <c r="A297" s="2">
        <v>10295</v>
      </c>
      <c r="B297">
        <v>39</v>
      </c>
      <c r="C297">
        <v>15</v>
      </c>
      <c r="D297">
        <v>154652.39000000001</v>
      </c>
      <c r="E297" t="s">
        <v>22</v>
      </c>
    </row>
    <row r="298" spans="1:5" x14ac:dyDescent="0.25">
      <c r="A298" s="2">
        <v>10296</v>
      </c>
      <c r="B298">
        <v>10</v>
      </c>
      <c r="C298">
        <v>15</v>
      </c>
      <c r="D298">
        <v>218535.9</v>
      </c>
      <c r="E298" t="s">
        <v>22</v>
      </c>
    </row>
    <row r="299" spans="1:5" x14ac:dyDescent="0.25">
      <c r="A299" s="2">
        <v>10297</v>
      </c>
      <c r="B299">
        <v>15</v>
      </c>
      <c r="C299">
        <v>17</v>
      </c>
      <c r="D299">
        <v>130180.19</v>
      </c>
      <c r="E299" t="s">
        <v>22</v>
      </c>
    </row>
    <row r="300" spans="1:5" x14ac:dyDescent="0.25">
      <c r="A300" s="2">
        <v>10298</v>
      </c>
      <c r="B300">
        <v>9</v>
      </c>
      <c r="C300">
        <v>8</v>
      </c>
      <c r="D300">
        <v>70595.06</v>
      </c>
      <c r="E300" t="s">
        <v>23</v>
      </c>
    </row>
    <row r="301" spans="1:5" x14ac:dyDescent="0.25">
      <c r="A301" s="2">
        <v>10299</v>
      </c>
      <c r="B301">
        <v>7</v>
      </c>
      <c r="C301">
        <v>17</v>
      </c>
      <c r="D301">
        <v>174518.36</v>
      </c>
      <c r="E301" t="s">
        <v>22</v>
      </c>
    </row>
    <row r="302" spans="1:5" x14ac:dyDescent="0.25">
      <c r="A302" s="2">
        <v>10300</v>
      </c>
      <c r="B302">
        <v>26</v>
      </c>
      <c r="C302">
        <v>21</v>
      </c>
      <c r="D302">
        <v>241093.92</v>
      </c>
      <c r="E302" t="s">
        <v>22</v>
      </c>
    </row>
    <row r="303" spans="1:5" x14ac:dyDescent="0.25">
      <c r="A303" s="2">
        <v>10301</v>
      </c>
      <c r="B303">
        <v>23</v>
      </c>
      <c r="C303">
        <v>13</v>
      </c>
      <c r="D303">
        <v>138995.97</v>
      </c>
      <c r="E303" t="s">
        <v>20</v>
      </c>
    </row>
    <row r="304" spans="1:5" x14ac:dyDescent="0.25">
      <c r="A304" s="2">
        <v>10302</v>
      </c>
      <c r="B304">
        <v>29</v>
      </c>
      <c r="C304">
        <v>19</v>
      </c>
      <c r="D304">
        <v>125025.4</v>
      </c>
      <c r="E304" t="s">
        <v>22</v>
      </c>
    </row>
    <row r="305" spans="1:5" x14ac:dyDescent="0.25">
      <c r="A305" s="2">
        <v>10303</v>
      </c>
      <c r="B305">
        <v>22</v>
      </c>
      <c r="C305">
        <v>25</v>
      </c>
      <c r="D305">
        <v>236325.4</v>
      </c>
      <c r="E305" t="s">
        <v>22</v>
      </c>
    </row>
    <row r="306" spans="1:5" x14ac:dyDescent="0.25">
      <c r="A306" s="2">
        <v>10304</v>
      </c>
      <c r="B306">
        <v>47</v>
      </c>
      <c r="C306">
        <v>8</v>
      </c>
      <c r="D306">
        <v>47653.56</v>
      </c>
      <c r="E306" t="s">
        <v>25</v>
      </c>
    </row>
    <row r="307" spans="1:5" x14ac:dyDescent="0.25">
      <c r="A307" s="2">
        <v>10305</v>
      </c>
      <c r="B307">
        <v>28</v>
      </c>
      <c r="C307">
        <v>11</v>
      </c>
      <c r="D307">
        <v>105027.75</v>
      </c>
      <c r="E307" t="s">
        <v>20</v>
      </c>
    </row>
    <row r="308" spans="1:5" x14ac:dyDescent="0.25">
      <c r="A308" s="2">
        <v>10306</v>
      </c>
      <c r="B308">
        <v>6</v>
      </c>
      <c r="C308">
        <v>20</v>
      </c>
      <c r="D308">
        <v>197705.86</v>
      </c>
      <c r="E308" t="s">
        <v>22</v>
      </c>
    </row>
    <row r="309" spans="1:5" x14ac:dyDescent="0.25">
      <c r="A309" s="2">
        <v>10307</v>
      </c>
      <c r="B309">
        <v>10</v>
      </c>
      <c r="C309">
        <v>10</v>
      </c>
      <c r="D309">
        <v>84124.85</v>
      </c>
      <c r="E309" t="s">
        <v>21</v>
      </c>
    </row>
    <row r="310" spans="1:5" x14ac:dyDescent="0.25">
      <c r="A310" s="2">
        <v>10308</v>
      </c>
      <c r="B310">
        <v>28</v>
      </c>
      <c r="C310">
        <v>17</v>
      </c>
      <c r="D310">
        <v>252490.86</v>
      </c>
      <c r="E310" t="s">
        <v>22</v>
      </c>
    </row>
    <row r="311" spans="1:5" x14ac:dyDescent="0.25">
      <c r="A311" s="2">
        <v>10309</v>
      </c>
      <c r="B311">
        <v>10</v>
      </c>
      <c r="C311">
        <v>14</v>
      </c>
      <c r="D311">
        <v>215344.79</v>
      </c>
      <c r="E311" t="s">
        <v>20</v>
      </c>
    </row>
    <row r="312" spans="1:5" x14ac:dyDescent="0.25">
      <c r="A312" s="2">
        <v>10310</v>
      </c>
      <c r="B312">
        <v>8</v>
      </c>
      <c r="C312">
        <v>12</v>
      </c>
      <c r="D312">
        <v>62544.69</v>
      </c>
      <c r="E312" t="s">
        <v>21</v>
      </c>
    </row>
    <row r="313" spans="1:5" x14ac:dyDescent="0.25">
      <c r="A313" s="2">
        <v>10311</v>
      </c>
      <c r="B313">
        <v>25</v>
      </c>
      <c r="C313">
        <v>13</v>
      </c>
      <c r="D313">
        <v>125491.43</v>
      </c>
      <c r="E313" t="s">
        <v>20</v>
      </c>
    </row>
    <row r="314" spans="1:5" x14ac:dyDescent="0.25">
      <c r="A314" s="2">
        <v>10312</v>
      </c>
      <c r="B314">
        <v>36</v>
      </c>
      <c r="C314">
        <v>10</v>
      </c>
      <c r="D314">
        <v>126854.15</v>
      </c>
      <c r="E314" t="s">
        <v>20</v>
      </c>
    </row>
    <row r="315" spans="1:5" x14ac:dyDescent="0.25">
      <c r="A315" s="2">
        <v>10313</v>
      </c>
      <c r="B315">
        <v>35</v>
      </c>
      <c r="C315">
        <v>13</v>
      </c>
      <c r="D315">
        <v>185525.99</v>
      </c>
      <c r="E315" t="s">
        <v>20</v>
      </c>
    </row>
    <row r="316" spans="1:5" x14ac:dyDescent="0.25">
      <c r="A316" s="2">
        <v>10314</v>
      </c>
      <c r="B316">
        <v>17</v>
      </c>
      <c r="C316">
        <v>8</v>
      </c>
      <c r="D316">
        <v>73633.47</v>
      </c>
      <c r="E316" t="s">
        <v>23</v>
      </c>
    </row>
    <row r="317" spans="1:5" x14ac:dyDescent="0.25">
      <c r="A317" s="2">
        <v>10315</v>
      </c>
      <c r="B317">
        <v>18</v>
      </c>
      <c r="C317">
        <v>17</v>
      </c>
      <c r="D317">
        <v>146262.59</v>
      </c>
      <c r="E317" t="s">
        <v>22</v>
      </c>
    </row>
    <row r="318" spans="1:5" x14ac:dyDescent="0.25">
      <c r="A318" s="2">
        <v>10316</v>
      </c>
      <c r="B318">
        <v>69</v>
      </c>
      <c r="C318">
        <v>16</v>
      </c>
      <c r="D318">
        <v>133281.04999999999</v>
      </c>
      <c r="E318" t="s">
        <v>20</v>
      </c>
    </row>
    <row r="319" spans="1:5" x14ac:dyDescent="0.25">
      <c r="A319" s="2">
        <v>10317</v>
      </c>
      <c r="B319">
        <v>30</v>
      </c>
      <c r="C319">
        <v>16</v>
      </c>
      <c r="D319">
        <v>120718.35</v>
      </c>
      <c r="E319" t="s">
        <v>22</v>
      </c>
    </row>
    <row r="320" spans="1:5" x14ac:dyDescent="0.25">
      <c r="A320" s="2">
        <v>10318</v>
      </c>
      <c r="B320">
        <v>86</v>
      </c>
      <c r="C320">
        <v>13</v>
      </c>
      <c r="D320">
        <v>132281.34</v>
      </c>
      <c r="E320" t="s">
        <v>20</v>
      </c>
    </row>
    <row r="321" spans="1:5" x14ac:dyDescent="0.25">
      <c r="A321" s="2">
        <v>10319</v>
      </c>
      <c r="B321">
        <v>129</v>
      </c>
      <c r="C321">
        <v>11</v>
      </c>
      <c r="D321">
        <v>115219.06</v>
      </c>
      <c r="E321" t="s">
        <v>24</v>
      </c>
    </row>
    <row r="322" spans="1:5" x14ac:dyDescent="0.25">
      <c r="A322" s="2">
        <v>10320</v>
      </c>
      <c r="B322">
        <v>36</v>
      </c>
      <c r="C322">
        <v>15</v>
      </c>
      <c r="D322">
        <v>179488.57</v>
      </c>
      <c r="E322" t="s">
        <v>22</v>
      </c>
    </row>
    <row r="323" spans="1:5" x14ac:dyDescent="0.25">
      <c r="A323" s="2">
        <v>10321</v>
      </c>
      <c r="B323">
        <v>12</v>
      </c>
      <c r="C323">
        <v>16</v>
      </c>
      <c r="D323">
        <v>147200.26999999999</v>
      </c>
      <c r="E323" t="s">
        <v>22</v>
      </c>
    </row>
    <row r="324" spans="1:5" x14ac:dyDescent="0.25">
      <c r="A324" s="2">
        <v>10322</v>
      </c>
      <c r="B324">
        <v>15</v>
      </c>
      <c r="C324">
        <v>15</v>
      </c>
      <c r="D324">
        <v>132569.45000000001</v>
      </c>
      <c r="E324" t="s">
        <v>22</v>
      </c>
    </row>
    <row r="325" spans="1:5" x14ac:dyDescent="0.25">
      <c r="A325" s="2">
        <v>10323</v>
      </c>
      <c r="B325">
        <v>33</v>
      </c>
      <c r="C325">
        <v>14</v>
      </c>
      <c r="D325">
        <v>134772.19</v>
      </c>
      <c r="E325" t="s">
        <v>20</v>
      </c>
    </row>
    <row r="326" spans="1:5" x14ac:dyDescent="0.25">
      <c r="A326" s="2">
        <v>10324</v>
      </c>
      <c r="B326">
        <v>47</v>
      </c>
      <c r="C326">
        <v>14</v>
      </c>
      <c r="D326">
        <v>243522.04</v>
      </c>
      <c r="E326" t="s">
        <v>20</v>
      </c>
    </row>
    <row r="327" spans="1:5" x14ac:dyDescent="0.25">
      <c r="A327" s="2">
        <v>10325</v>
      </c>
      <c r="B327">
        <v>24</v>
      </c>
      <c r="C327">
        <v>9</v>
      </c>
      <c r="D327">
        <v>98709.02</v>
      </c>
      <c r="E327" t="s">
        <v>23</v>
      </c>
    </row>
    <row r="328" spans="1:5" x14ac:dyDescent="0.25">
      <c r="A328" s="2">
        <v>10326</v>
      </c>
      <c r="B328">
        <v>1</v>
      </c>
      <c r="C328">
        <v>13</v>
      </c>
      <c r="D328">
        <v>146425.21</v>
      </c>
      <c r="E328" t="s">
        <v>20</v>
      </c>
    </row>
    <row r="329" spans="1:5" x14ac:dyDescent="0.25">
      <c r="A329" s="2">
        <v>10327</v>
      </c>
      <c r="B329">
        <v>34</v>
      </c>
      <c r="C329">
        <v>8</v>
      </c>
      <c r="D329">
        <v>84299.19</v>
      </c>
      <c r="E329" t="s">
        <v>25</v>
      </c>
    </row>
    <row r="330" spans="1:5" x14ac:dyDescent="0.25">
      <c r="A330" s="2">
        <v>10328</v>
      </c>
      <c r="B330">
        <v>58</v>
      </c>
      <c r="C330">
        <v>15</v>
      </c>
      <c r="D330">
        <v>137491.79</v>
      </c>
      <c r="E330" t="s">
        <v>22</v>
      </c>
    </row>
    <row r="331" spans="1:5" x14ac:dyDescent="0.25">
      <c r="A331" s="2">
        <v>10329</v>
      </c>
      <c r="B331">
        <v>8</v>
      </c>
      <c r="C331">
        <v>15</v>
      </c>
      <c r="D331">
        <v>115155.92</v>
      </c>
      <c r="E331" t="s">
        <v>22</v>
      </c>
    </row>
    <row r="332" spans="1:5" x14ac:dyDescent="0.25">
      <c r="A332" s="2">
        <v>10330</v>
      </c>
      <c r="B332">
        <v>0</v>
      </c>
      <c r="C332">
        <v>16</v>
      </c>
      <c r="D332">
        <v>160005.26</v>
      </c>
      <c r="E332" t="s">
        <v>22</v>
      </c>
    </row>
    <row r="333" spans="1:5" x14ac:dyDescent="0.25">
      <c r="A333" s="2">
        <v>10331</v>
      </c>
      <c r="B333">
        <v>5</v>
      </c>
      <c r="C333">
        <v>12</v>
      </c>
      <c r="D333">
        <v>167719.39000000001</v>
      </c>
      <c r="E333" t="s">
        <v>20</v>
      </c>
    </row>
    <row r="334" spans="1:5" x14ac:dyDescent="0.25">
      <c r="A334" s="2">
        <v>10332</v>
      </c>
      <c r="B334">
        <v>3</v>
      </c>
      <c r="C334">
        <v>12</v>
      </c>
      <c r="D334">
        <v>121952.67</v>
      </c>
      <c r="E334" t="s">
        <v>20</v>
      </c>
    </row>
    <row r="335" spans="1:5" x14ac:dyDescent="0.25">
      <c r="A335" s="2">
        <v>10333</v>
      </c>
      <c r="B335">
        <v>4</v>
      </c>
      <c r="C335">
        <v>11</v>
      </c>
      <c r="D335">
        <v>91307.63</v>
      </c>
      <c r="E335" t="s">
        <v>21</v>
      </c>
    </row>
    <row r="336" spans="1:5" x14ac:dyDescent="0.25">
      <c r="A336" s="2">
        <v>10334</v>
      </c>
      <c r="B336">
        <v>16</v>
      </c>
      <c r="C336">
        <v>15</v>
      </c>
      <c r="D336">
        <v>175803.58</v>
      </c>
      <c r="E336" t="s">
        <v>22</v>
      </c>
    </row>
    <row r="337" spans="1:5" x14ac:dyDescent="0.25">
      <c r="A337" s="2">
        <v>10335</v>
      </c>
      <c r="B337">
        <v>53</v>
      </c>
      <c r="C337">
        <v>12</v>
      </c>
      <c r="D337">
        <v>112121.27</v>
      </c>
      <c r="E337" t="s">
        <v>20</v>
      </c>
    </row>
    <row r="338" spans="1:5" x14ac:dyDescent="0.25">
      <c r="A338" s="2">
        <v>10336</v>
      </c>
      <c r="B338">
        <v>8</v>
      </c>
      <c r="C338">
        <v>15</v>
      </c>
      <c r="D338">
        <v>222458.02</v>
      </c>
      <c r="E338" t="s">
        <v>22</v>
      </c>
    </row>
    <row r="339" spans="1:5" x14ac:dyDescent="0.25">
      <c r="A339" s="2">
        <v>10337</v>
      </c>
      <c r="B339">
        <v>25</v>
      </c>
      <c r="C339">
        <v>14</v>
      </c>
      <c r="D339">
        <v>174496.77</v>
      </c>
      <c r="E339" t="s">
        <v>20</v>
      </c>
    </row>
    <row r="340" spans="1:5" x14ac:dyDescent="0.25">
      <c r="A340" s="2">
        <v>10338</v>
      </c>
      <c r="B340">
        <v>30</v>
      </c>
      <c r="C340">
        <v>11</v>
      </c>
      <c r="D340">
        <v>118294.87</v>
      </c>
      <c r="E340" t="s">
        <v>20</v>
      </c>
    </row>
    <row r="341" spans="1:5" x14ac:dyDescent="0.25">
      <c r="A341" s="2">
        <v>10339</v>
      </c>
      <c r="B341">
        <v>49</v>
      </c>
      <c r="C341">
        <v>16</v>
      </c>
      <c r="D341">
        <v>149920.13</v>
      </c>
      <c r="E341" t="s">
        <v>22</v>
      </c>
    </row>
    <row r="342" spans="1:5" x14ac:dyDescent="0.25">
      <c r="A342" s="2">
        <v>10340</v>
      </c>
      <c r="B342">
        <v>7</v>
      </c>
      <c r="C342">
        <v>18</v>
      </c>
      <c r="D342">
        <v>202313.56</v>
      </c>
      <c r="E342" t="s">
        <v>22</v>
      </c>
    </row>
    <row r="343" spans="1:5" x14ac:dyDescent="0.25">
      <c r="A343" s="2">
        <v>10341</v>
      </c>
      <c r="B343">
        <v>29</v>
      </c>
      <c r="C343">
        <v>18</v>
      </c>
      <c r="D343">
        <v>158937.18</v>
      </c>
      <c r="E343" t="s">
        <v>22</v>
      </c>
    </row>
    <row r="344" spans="1:5" x14ac:dyDescent="0.25">
      <c r="A344" s="2">
        <v>10342</v>
      </c>
      <c r="B344">
        <v>35</v>
      </c>
      <c r="C344">
        <v>9</v>
      </c>
      <c r="D344">
        <v>93617.52</v>
      </c>
      <c r="E344" t="s">
        <v>25</v>
      </c>
    </row>
    <row r="345" spans="1:5" x14ac:dyDescent="0.25">
      <c r="A345" s="2">
        <v>10343</v>
      </c>
      <c r="B345">
        <v>12</v>
      </c>
      <c r="C345">
        <v>9</v>
      </c>
      <c r="D345">
        <v>42284.34</v>
      </c>
      <c r="E345" t="s">
        <v>23</v>
      </c>
    </row>
    <row r="346" spans="1:5" x14ac:dyDescent="0.25">
      <c r="A346" s="2">
        <v>10344</v>
      </c>
      <c r="B346">
        <v>2</v>
      </c>
      <c r="C346">
        <v>17</v>
      </c>
      <c r="D346">
        <v>165992.12</v>
      </c>
      <c r="E346" t="s">
        <v>22</v>
      </c>
    </row>
    <row r="347" spans="1:5" x14ac:dyDescent="0.25">
      <c r="A347" s="2">
        <v>10345</v>
      </c>
      <c r="B347">
        <v>13</v>
      </c>
      <c r="C347">
        <v>9</v>
      </c>
      <c r="D347">
        <v>86792.4</v>
      </c>
      <c r="E347" t="s">
        <v>23</v>
      </c>
    </row>
    <row r="348" spans="1:5" x14ac:dyDescent="0.25">
      <c r="A348" s="2">
        <v>10346</v>
      </c>
      <c r="B348">
        <v>25</v>
      </c>
      <c r="C348">
        <v>23</v>
      </c>
      <c r="D348">
        <v>206345.99</v>
      </c>
      <c r="E348" t="s">
        <v>22</v>
      </c>
    </row>
    <row r="349" spans="1:5" x14ac:dyDescent="0.25">
      <c r="A349" s="2">
        <v>10347</v>
      </c>
      <c r="B349">
        <v>55</v>
      </c>
      <c r="C349">
        <v>11</v>
      </c>
      <c r="D349">
        <v>99778.15</v>
      </c>
      <c r="E349" t="s">
        <v>21</v>
      </c>
    </row>
    <row r="350" spans="1:5" x14ac:dyDescent="0.25">
      <c r="A350" s="2">
        <v>10348</v>
      </c>
      <c r="B350">
        <v>1</v>
      </c>
      <c r="C350">
        <v>16</v>
      </c>
      <c r="D350">
        <v>146537.76999999999</v>
      </c>
      <c r="E350" t="s">
        <v>22</v>
      </c>
    </row>
    <row r="351" spans="1:5" x14ac:dyDescent="0.25">
      <c r="A351" s="2">
        <v>10349</v>
      </c>
      <c r="B351">
        <v>8</v>
      </c>
      <c r="C351">
        <v>18</v>
      </c>
      <c r="D351">
        <v>263518.09999999998</v>
      </c>
      <c r="E351" t="s">
        <v>22</v>
      </c>
    </row>
    <row r="352" spans="1:5" x14ac:dyDescent="0.25">
      <c r="A352" s="2">
        <v>10350</v>
      </c>
      <c r="B352">
        <v>40</v>
      </c>
      <c r="C352">
        <v>15</v>
      </c>
      <c r="D352">
        <v>178796.35</v>
      </c>
      <c r="E352" t="s">
        <v>22</v>
      </c>
    </row>
    <row r="353" spans="1:5" x14ac:dyDescent="0.25">
      <c r="A353" s="2">
        <v>10351</v>
      </c>
      <c r="B353">
        <v>9</v>
      </c>
      <c r="C353">
        <v>14</v>
      </c>
      <c r="D353">
        <v>145773.04999999999</v>
      </c>
      <c r="E353" t="s">
        <v>20</v>
      </c>
    </row>
    <row r="354" spans="1:5" x14ac:dyDescent="0.25">
      <c r="A354" s="2">
        <v>10352</v>
      </c>
      <c r="B354">
        <v>0</v>
      </c>
      <c r="C354">
        <v>13</v>
      </c>
      <c r="D354">
        <v>125882.6</v>
      </c>
      <c r="E354" t="s">
        <v>20</v>
      </c>
    </row>
    <row r="355" spans="1:5" x14ac:dyDescent="0.25">
      <c r="A355" s="2">
        <v>10353</v>
      </c>
      <c r="B355">
        <v>10</v>
      </c>
      <c r="C355">
        <v>9</v>
      </c>
      <c r="D355">
        <v>91480.67</v>
      </c>
      <c r="E355" t="s">
        <v>23</v>
      </c>
    </row>
    <row r="356" spans="1:5" x14ac:dyDescent="0.25">
      <c r="A356" s="2">
        <v>10354</v>
      </c>
      <c r="B356">
        <v>22</v>
      </c>
      <c r="C356">
        <v>13</v>
      </c>
      <c r="D356">
        <v>121643.98</v>
      </c>
      <c r="E356" t="s">
        <v>20</v>
      </c>
    </row>
    <row r="357" spans="1:5" x14ac:dyDescent="0.25">
      <c r="A357" s="2">
        <v>10355</v>
      </c>
      <c r="B357">
        <v>62</v>
      </c>
      <c r="C357">
        <v>15</v>
      </c>
      <c r="D357">
        <v>129480.57</v>
      </c>
      <c r="E357" t="s">
        <v>20</v>
      </c>
    </row>
    <row r="358" spans="1:5" x14ac:dyDescent="0.25">
      <c r="A358" s="2">
        <v>10356</v>
      </c>
      <c r="B358">
        <v>32</v>
      </c>
      <c r="C358">
        <v>10</v>
      </c>
      <c r="D358">
        <v>186873.19</v>
      </c>
      <c r="E358" t="s">
        <v>20</v>
      </c>
    </row>
    <row r="359" spans="1:5" x14ac:dyDescent="0.25">
      <c r="A359" s="2">
        <v>10357</v>
      </c>
      <c r="B359">
        <v>3</v>
      </c>
      <c r="C359">
        <v>15</v>
      </c>
      <c r="D359">
        <v>121077.33</v>
      </c>
      <c r="E359" t="s">
        <v>22</v>
      </c>
    </row>
    <row r="360" spans="1:5" x14ac:dyDescent="0.25">
      <c r="A360" s="2">
        <v>10358</v>
      </c>
      <c r="B360">
        <v>19</v>
      </c>
      <c r="C360">
        <v>12</v>
      </c>
      <c r="D360">
        <v>139384.57999999999</v>
      </c>
      <c r="E360" t="s">
        <v>20</v>
      </c>
    </row>
    <row r="361" spans="1:5" x14ac:dyDescent="0.25">
      <c r="A361" s="2">
        <v>10359</v>
      </c>
      <c r="B361">
        <v>144</v>
      </c>
      <c r="C361">
        <v>15</v>
      </c>
      <c r="D361">
        <v>179058.98</v>
      </c>
      <c r="E361" t="s">
        <v>24</v>
      </c>
    </row>
    <row r="362" spans="1:5" x14ac:dyDescent="0.25">
      <c r="A362" s="2">
        <v>10360</v>
      </c>
      <c r="B362">
        <v>38</v>
      </c>
      <c r="C362">
        <v>8</v>
      </c>
      <c r="D362">
        <v>94528.74</v>
      </c>
      <c r="E362" t="s">
        <v>25</v>
      </c>
    </row>
    <row r="363" spans="1:5" x14ac:dyDescent="0.25">
      <c r="A363" s="2">
        <v>10361</v>
      </c>
      <c r="B363">
        <v>45</v>
      </c>
      <c r="C363">
        <v>10</v>
      </c>
      <c r="D363">
        <v>73151.100000000006</v>
      </c>
      <c r="E363" t="s">
        <v>21</v>
      </c>
    </row>
    <row r="364" spans="1:5" x14ac:dyDescent="0.25">
      <c r="A364" s="2">
        <v>10362</v>
      </c>
      <c r="B364">
        <v>20</v>
      </c>
      <c r="C364">
        <v>11</v>
      </c>
      <c r="D364">
        <v>155840.56</v>
      </c>
      <c r="E364" t="s">
        <v>20</v>
      </c>
    </row>
    <row r="365" spans="1:5" x14ac:dyDescent="0.25">
      <c r="A365" s="2">
        <v>10363</v>
      </c>
      <c r="B365">
        <v>12</v>
      </c>
      <c r="C365">
        <v>19</v>
      </c>
      <c r="D365">
        <v>244219.5</v>
      </c>
      <c r="E365" t="s">
        <v>22</v>
      </c>
    </row>
    <row r="366" spans="1:5" x14ac:dyDescent="0.25">
      <c r="A366" s="2">
        <v>10364</v>
      </c>
      <c r="B366">
        <v>24</v>
      </c>
      <c r="C366">
        <v>16</v>
      </c>
      <c r="D366">
        <v>169636.98</v>
      </c>
      <c r="E366" t="s">
        <v>22</v>
      </c>
    </row>
    <row r="367" spans="1:5" x14ac:dyDescent="0.25">
      <c r="A367" s="2">
        <v>10365</v>
      </c>
      <c r="B367">
        <v>19</v>
      </c>
      <c r="C367">
        <v>16</v>
      </c>
      <c r="D367">
        <v>142050.23999999999</v>
      </c>
      <c r="E367" t="s">
        <v>22</v>
      </c>
    </row>
    <row r="368" spans="1:5" x14ac:dyDescent="0.25">
      <c r="A368" s="2">
        <v>10366</v>
      </c>
      <c r="B368">
        <v>10</v>
      </c>
      <c r="C368">
        <v>10</v>
      </c>
      <c r="D368">
        <v>89068.1</v>
      </c>
      <c r="E368" t="s">
        <v>21</v>
      </c>
    </row>
    <row r="369" spans="1:5" x14ac:dyDescent="0.25">
      <c r="A369" s="2">
        <v>10367</v>
      </c>
      <c r="B369">
        <v>38</v>
      </c>
      <c r="C369">
        <v>14</v>
      </c>
      <c r="D369">
        <v>134506.98000000001</v>
      </c>
      <c r="E369" t="s">
        <v>20</v>
      </c>
    </row>
    <row r="370" spans="1:5" x14ac:dyDescent="0.25">
      <c r="A370" s="2">
        <v>10368</v>
      </c>
      <c r="B370">
        <v>0</v>
      </c>
      <c r="C370">
        <v>17</v>
      </c>
      <c r="D370">
        <v>199832.82</v>
      </c>
      <c r="E370" t="s">
        <v>22</v>
      </c>
    </row>
    <row r="371" spans="1:5" x14ac:dyDescent="0.25">
      <c r="A371" s="2">
        <v>10369</v>
      </c>
      <c r="B371">
        <v>7</v>
      </c>
      <c r="C371">
        <v>12</v>
      </c>
      <c r="D371">
        <v>145820.66</v>
      </c>
      <c r="E371" t="s">
        <v>20</v>
      </c>
    </row>
    <row r="372" spans="1:5" x14ac:dyDescent="0.25">
      <c r="A372" s="2">
        <v>10370</v>
      </c>
      <c r="B372">
        <v>0</v>
      </c>
      <c r="C372">
        <v>15</v>
      </c>
      <c r="D372">
        <v>197768.94</v>
      </c>
      <c r="E372" t="s">
        <v>22</v>
      </c>
    </row>
    <row r="373" spans="1:5" x14ac:dyDescent="0.25">
      <c r="A373" s="2">
        <v>10371</v>
      </c>
      <c r="B373">
        <v>28</v>
      </c>
      <c r="C373">
        <v>13</v>
      </c>
      <c r="D373">
        <v>189073.97</v>
      </c>
      <c r="E373" t="s">
        <v>20</v>
      </c>
    </row>
    <row r="374" spans="1:5" x14ac:dyDescent="0.25">
      <c r="A374" s="2">
        <v>10372</v>
      </c>
      <c r="B374">
        <v>5</v>
      </c>
      <c r="C374">
        <v>14</v>
      </c>
      <c r="D374">
        <v>136514.70000000001</v>
      </c>
      <c r="E374" t="s">
        <v>20</v>
      </c>
    </row>
    <row r="375" spans="1:5" x14ac:dyDescent="0.25">
      <c r="A375" s="2">
        <v>10373</v>
      </c>
      <c r="B375">
        <v>24</v>
      </c>
      <c r="C375">
        <v>16</v>
      </c>
      <c r="D375">
        <v>170685.1</v>
      </c>
      <c r="E375" t="s">
        <v>22</v>
      </c>
    </row>
    <row r="376" spans="1:5" x14ac:dyDescent="0.25">
      <c r="A376" s="2">
        <v>10374</v>
      </c>
      <c r="B376">
        <v>15</v>
      </c>
      <c r="C376">
        <v>13</v>
      </c>
      <c r="D376">
        <v>78244.56</v>
      </c>
      <c r="E376" t="s">
        <v>21</v>
      </c>
    </row>
    <row r="377" spans="1:5" x14ac:dyDescent="0.25">
      <c r="A377" s="2">
        <v>10375</v>
      </c>
      <c r="B377">
        <v>38</v>
      </c>
      <c r="C377">
        <v>10</v>
      </c>
      <c r="D377">
        <v>101603.01</v>
      </c>
      <c r="E377" t="s">
        <v>20</v>
      </c>
    </row>
    <row r="378" spans="1:5" x14ac:dyDescent="0.25">
      <c r="A378" s="2">
        <v>10376</v>
      </c>
      <c r="B378">
        <v>40</v>
      </c>
      <c r="C378">
        <v>20</v>
      </c>
      <c r="D378">
        <v>244800.13</v>
      </c>
      <c r="E378" t="s">
        <v>22</v>
      </c>
    </row>
    <row r="379" spans="1:5" x14ac:dyDescent="0.25">
      <c r="A379" s="2">
        <v>10377</v>
      </c>
      <c r="B379">
        <v>8</v>
      </c>
      <c r="C379">
        <v>15</v>
      </c>
      <c r="D379">
        <v>178049.35</v>
      </c>
      <c r="E379" t="s">
        <v>22</v>
      </c>
    </row>
    <row r="380" spans="1:5" x14ac:dyDescent="0.25">
      <c r="A380" s="2">
        <v>10378</v>
      </c>
      <c r="B380">
        <v>19</v>
      </c>
      <c r="C380">
        <v>12</v>
      </c>
      <c r="D380">
        <v>182154.82</v>
      </c>
      <c r="E380" t="s">
        <v>20</v>
      </c>
    </row>
    <row r="381" spans="1:5" x14ac:dyDescent="0.25">
      <c r="A381" s="2">
        <v>10379</v>
      </c>
      <c r="B381">
        <v>0</v>
      </c>
      <c r="C381">
        <v>14</v>
      </c>
      <c r="D381">
        <v>160386.97</v>
      </c>
      <c r="E381" t="s">
        <v>20</v>
      </c>
    </row>
    <row r="382" spans="1:5" x14ac:dyDescent="0.25">
      <c r="A382" s="2">
        <v>10380</v>
      </c>
      <c r="B382">
        <v>6</v>
      </c>
      <c r="C382">
        <v>15</v>
      </c>
      <c r="D382">
        <v>174934.45</v>
      </c>
      <c r="E382" t="s">
        <v>22</v>
      </c>
    </row>
    <row r="383" spans="1:5" x14ac:dyDescent="0.25">
      <c r="A383" s="2">
        <v>10381</v>
      </c>
      <c r="B383">
        <v>23</v>
      </c>
      <c r="C383">
        <v>15</v>
      </c>
      <c r="D383">
        <v>186165.2</v>
      </c>
      <c r="E383" t="s">
        <v>22</v>
      </c>
    </row>
    <row r="384" spans="1:5" x14ac:dyDescent="0.25">
      <c r="A384" s="2">
        <v>10382</v>
      </c>
      <c r="B384">
        <v>26</v>
      </c>
      <c r="C384">
        <v>16</v>
      </c>
      <c r="D384">
        <v>157736.65</v>
      </c>
      <c r="E384" t="s">
        <v>22</v>
      </c>
    </row>
    <row r="385" spans="1:5" x14ac:dyDescent="0.25">
      <c r="A385" s="2">
        <v>10383</v>
      </c>
      <c r="B385">
        <v>5</v>
      </c>
      <c r="C385">
        <v>10</v>
      </c>
      <c r="D385">
        <v>46354.49</v>
      </c>
      <c r="E385" t="s">
        <v>28</v>
      </c>
    </row>
    <row r="386" spans="1:5" x14ac:dyDescent="0.25">
      <c r="A386" s="2">
        <v>10384</v>
      </c>
      <c r="B386">
        <v>19</v>
      </c>
      <c r="C386">
        <v>12</v>
      </c>
      <c r="D386">
        <v>110128.36</v>
      </c>
      <c r="E386" t="s">
        <v>20</v>
      </c>
    </row>
    <row r="387" spans="1:5" x14ac:dyDescent="0.25">
      <c r="A387" s="2">
        <v>10385</v>
      </c>
      <c r="B387">
        <v>1</v>
      </c>
      <c r="C387">
        <v>19</v>
      </c>
      <c r="D387">
        <v>294037.96999999997</v>
      </c>
      <c r="E387" t="s">
        <v>22</v>
      </c>
    </row>
    <row r="388" spans="1:5" x14ac:dyDescent="0.25">
      <c r="A388" s="2">
        <v>10386</v>
      </c>
      <c r="B388">
        <v>14</v>
      </c>
      <c r="C388">
        <v>19</v>
      </c>
      <c r="D388">
        <v>257753.39</v>
      </c>
      <c r="E388" t="s">
        <v>22</v>
      </c>
    </row>
    <row r="389" spans="1:5" x14ac:dyDescent="0.25">
      <c r="A389" s="2">
        <v>10387</v>
      </c>
      <c r="B389">
        <v>3</v>
      </c>
      <c r="C389">
        <v>15</v>
      </c>
      <c r="D389">
        <v>200405</v>
      </c>
      <c r="E389" t="s">
        <v>22</v>
      </c>
    </row>
    <row r="390" spans="1:5" x14ac:dyDescent="0.25">
      <c r="A390" s="2">
        <v>10388</v>
      </c>
      <c r="B390">
        <v>2</v>
      </c>
      <c r="C390">
        <v>12</v>
      </c>
      <c r="D390">
        <v>166693.85999999999</v>
      </c>
      <c r="E390" t="s">
        <v>20</v>
      </c>
    </row>
    <row r="391" spans="1:5" x14ac:dyDescent="0.25">
      <c r="A391" s="2">
        <v>10389</v>
      </c>
      <c r="B391">
        <v>20</v>
      </c>
      <c r="C391">
        <v>14</v>
      </c>
      <c r="D391">
        <v>145598.20000000001</v>
      </c>
      <c r="E391" t="s">
        <v>20</v>
      </c>
    </row>
    <row r="392" spans="1:5" x14ac:dyDescent="0.25">
      <c r="A392" s="2">
        <v>10390</v>
      </c>
      <c r="B392">
        <v>26</v>
      </c>
      <c r="C392">
        <v>12</v>
      </c>
      <c r="D392">
        <v>186056.11</v>
      </c>
      <c r="E392" t="s">
        <v>20</v>
      </c>
    </row>
    <row r="393" spans="1:5" x14ac:dyDescent="0.25">
      <c r="A393" s="2">
        <v>10391</v>
      </c>
      <c r="B393">
        <v>11</v>
      </c>
      <c r="C393">
        <v>13</v>
      </c>
      <c r="D393">
        <v>104923.65</v>
      </c>
      <c r="E393" t="s">
        <v>20</v>
      </c>
    </row>
    <row r="394" spans="1:5" x14ac:dyDescent="0.25">
      <c r="A394" s="2">
        <v>10392</v>
      </c>
      <c r="B394">
        <v>46</v>
      </c>
      <c r="C394">
        <v>14</v>
      </c>
      <c r="D394">
        <v>139131.51999999999</v>
      </c>
      <c r="E394" t="s">
        <v>20</v>
      </c>
    </row>
    <row r="395" spans="1:5" x14ac:dyDescent="0.25">
      <c r="A395" s="2">
        <v>10393</v>
      </c>
      <c r="B395">
        <v>23</v>
      </c>
      <c r="C395">
        <v>13</v>
      </c>
      <c r="D395">
        <v>122182.59</v>
      </c>
      <c r="E395" t="s">
        <v>20</v>
      </c>
    </row>
    <row r="396" spans="1:5" x14ac:dyDescent="0.25">
      <c r="A396" s="2">
        <v>10394</v>
      </c>
      <c r="B396">
        <v>10</v>
      </c>
      <c r="C396">
        <v>12</v>
      </c>
      <c r="D396">
        <v>119564.59</v>
      </c>
      <c r="E396" t="s">
        <v>20</v>
      </c>
    </row>
    <row r="397" spans="1:5" x14ac:dyDescent="0.25">
      <c r="A397" s="2">
        <v>10395</v>
      </c>
      <c r="B397">
        <v>31</v>
      </c>
      <c r="C397">
        <v>12</v>
      </c>
      <c r="D397">
        <v>141299.63</v>
      </c>
      <c r="E397" t="s">
        <v>20</v>
      </c>
    </row>
    <row r="398" spans="1:5" x14ac:dyDescent="0.25">
      <c r="A398" s="2">
        <v>10396</v>
      </c>
      <c r="B398">
        <v>39</v>
      </c>
      <c r="C398">
        <v>11</v>
      </c>
      <c r="D398">
        <v>134211.37</v>
      </c>
      <c r="E398" t="s">
        <v>20</v>
      </c>
    </row>
    <row r="399" spans="1:5" x14ac:dyDescent="0.25">
      <c r="A399" s="2">
        <v>10397</v>
      </c>
      <c r="B399">
        <v>75</v>
      </c>
      <c r="C399">
        <v>7</v>
      </c>
      <c r="D399">
        <v>53380.55</v>
      </c>
      <c r="E399" t="s">
        <v>25</v>
      </c>
    </row>
    <row r="400" spans="1:5" x14ac:dyDescent="0.25">
      <c r="A400" s="2">
        <v>10398</v>
      </c>
      <c r="B400">
        <v>35</v>
      </c>
      <c r="C400">
        <v>13</v>
      </c>
      <c r="D400">
        <v>201609.05</v>
      </c>
      <c r="E400" t="s">
        <v>20</v>
      </c>
    </row>
    <row r="401" spans="1:5" x14ac:dyDescent="0.25">
      <c r="A401" s="2">
        <v>10399</v>
      </c>
      <c r="B401">
        <v>60</v>
      </c>
      <c r="C401">
        <v>13</v>
      </c>
      <c r="D401">
        <v>178143.14</v>
      </c>
      <c r="E401" t="s">
        <v>20</v>
      </c>
    </row>
    <row r="402" spans="1:5" x14ac:dyDescent="0.25">
      <c r="A402" s="2">
        <v>10400</v>
      </c>
      <c r="B402">
        <v>2</v>
      </c>
      <c r="C402">
        <v>19</v>
      </c>
      <c r="D402">
        <v>238649.33</v>
      </c>
      <c r="E402" t="s">
        <v>22</v>
      </c>
    </row>
    <row r="403" spans="1:5" x14ac:dyDescent="0.25">
      <c r="A403" s="2">
        <v>10401</v>
      </c>
      <c r="B403">
        <v>11</v>
      </c>
      <c r="C403">
        <v>10</v>
      </c>
      <c r="D403">
        <v>94165.4</v>
      </c>
      <c r="E403" t="s">
        <v>21</v>
      </c>
    </row>
    <row r="404" spans="1:5" x14ac:dyDescent="0.25">
      <c r="A404" s="2">
        <v>10402</v>
      </c>
      <c r="B404">
        <v>21</v>
      </c>
      <c r="C404">
        <v>14</v>
      </c>
      <c r="D404">
        <v>125945.42</v>
      </c>
      <c r="E404" t="s">
        <v>20</v>
      </c>
    </row>
    <row r="405" spans="1:5" x14ac:dyDescent="0.25">
      <c r="A405" s="2">
        <v>10403</v>
      </c>
      <c r="B405">
        <v>2</v>
      </c>
      <c r="C405">
        <v>16</v>
      </c>
      <c r="D405">
        <v>134555.13</v>
      </c>
      <c r="E405" t="s">
        <v>22</v>
      </c>
    </row>
    <row r="406" spans="1:5" x14ac:dyDescent="0.25">
      <c r="A406" s="2">
        <v>10404</v>
      </c>
      <c r="B406">
        <v>19</v>
      </c>
      <c r="C406">
        <v>13</v>
      </c>
      <c r="D406">
        <v>187802.76</v>
      </c>
      <c r="E406" t="s">
        <v>20</v>
      </c>
    </row>
    <row r="407" spans="1:5" x14ac:dyDescent="0.25">
      <c r="A407" s="2">
        <v>10405</v>
      </c>
      <c r="B407">
        <v>48</v>
      </c>
      <c r="C407">
        <v>17</v>
      </c>
      <c r="D407">
        <v>195729.98</v>
      </c>
      <c r="E407" t="s">
        <v>22</v>
      </c>
    </row>
    <row r="408" spans="1:5" x14ac:dyDescent="0.25">
      <c r="A408" s="2">
        <v>10406</v>
      </c>
      <c r="B408">
        <v>31</v>
      </c>
      <c r="C408">
        <v>15</v>
      </c>
      <c r="D408">
        <v>142729.64000000001</v>
      </c>
      <c r="E408" t="s">
        <v>22</v>
      </c>
    </row>
    <row r="409" spans="1:5" x14ac:dyDescent="0.25">
      <c r="A409" s="2">
        <v>10407</v>
      </c>
      <c r="B409">
        <v>79</v>
      </c>
      <c r="C409">
        <v>13</v>
      </c>
      <c r="D409">
        <v>143993.46</v>
      </c>
      <c r="E409" t="s">
        <v>20</v>
      </c>
    </row>
    <row r="410" spans="1:5" x14ac:dyDescent="0.25">
      <c r="A410" s="2">
        <v>10408</v>
      </c>
      <c r="B410">
        <v>51</v>
      </c>
      <c r="C410">
        <v>12</v>
      </c>
      <c r="D410">
        <v>133362.79</v>
      </c>
      <c r="E410" t="s">
        <v>20</v>
      </c>
    </row>
    <row r="411" spans="1:5" x14ac:dyDescent="0.25">
      <c r="A411" s="2">
        <v>10409</v>
      </c>
      <c r="B411">
        <v>61</v>
      </c>
      <c r="C411">
        <v>14</v>
      </c>
      <c r="D411">
        <v>140397.21</v>
      </c>
      <c r="E411" t="s">
        <v>20</v>
      </c>
    </row>
    <row r="412" spans="1:5" x14ac:dyDescent="0.25">
      <c r="A412" s="2">
        <v>10410</v>
      </c>
      <c r="B412">
        <v>37</v>
      </c>
      <c r="C412">
        <v>18</v>
      </c>
      <c r="D412">
        <v>165669.4</v>
      </c>
      <c r="E412" t="s">
        <v>22</v>
      </c>
    </row>
    <row r="413" spans="1:5" x14ac:dyDescent="0.25">
      <c r="A413" s="2">
        <v>10411</v>
      </c>
      <c r="B413">
        <v>4</v>
      </c>
      <c r="C413">
        <v>18</v>
      </c>
      <c r="D413">
        <v>251101.12</v>
      </c>
      <c r="E413" t="s">
        <v>22</v>
      </c>
    </row>
    <row r="414" spans="1:5" x14ac:dyDescent="0.25">
      <c r="A414" s="2">
        <v>10412</v>
      </c>
      <c r="B414">
        <v>3</v>
      </c>
      <c r="C414">
        <v>11</v>
      </c>
      <c r="D414">
        <v>114377.5</v>
      </c>
      <c r="E414" t="s">
        <v>20</v>
      </c>
    </row>
    <row r="415" spans="1:5" x14ac:dyDescent="0.25">
      <c r="A415" s="2">
        <v>10413</v>
      </c>
      <c r="B415">
        <v>43</v>
      </c>
      <c r="C415">
        <v>6</v>
      </c>
      <c r="D415">
        <v>79702.44</v>
      </c>
      <c r="E415" t="s">
        <v>25</v>
      </c>
    </row>
    <row r="416" spans="1:5" x14ac:dyDescent="0.25">
      <c r="A416" s="2">
        <v>10414</v>
      </c>
      <c r="B416">
        <v>0</v>
      </c>
      <c r="C416">
        <v>20</v>
      </c>
      <c r="D416">
        <v>253725.79</v>
      </c>
      <c r="E416" t="s">
        <v>22</v>
      </c>
    </row>
    <row r="417" spans="1:5" x14ac:dyDescent="0.25">
      <c r="A417" s="2">
        <v>10415</v>
      </c>
      <c r="B417">
        <v>1</v>
      </c>
      <c r="C417">
        <v>18</v>
      </c>
      <c r="D417">
        <v>198933.68</v>
      </c>
      <c r="E417" t="s">
        <v>22</v>
      </c>
    </row>
    <row r="418" spans="1:5" x14ac:dyDescent="0.25">
      <c r="A418" s="2">
        <v>10416</v>
      </c>
      <c r="B418">
        <v>20</v>
      </c>
      <c r="C418">
        <v>18</v>
      </c>
      <c r="D418">
        <v>142204.60999999999</v>
      </c>
      <c r="E418" t="s">
        <v>22</v>
      </c>
    </row>
    <row r="419" spans="1:5" x14ac:dyDescent="0.25">
      <c r="A419" s="2">
        <v>10417</v>
      </c>
      <c r="B419">
        <v>12</v>
      </c>
      <c r="C419">
        <v>17</v>
      </c>
      <c r="D419">
        <v>226954.03</v>
      </c>
      <c r="E419" t="s">
        <v>22</v>
      </c>
    </row>
    <row r="420" spans="1:5" x14ac:dyDescent="0.25">
      <c r="A420" s="2">
        <v>10418</v>
      </c>
      <c r="B420">
        <v>59</v>
      </c>
      <c r="C420">
        <v>16</v>
      </c>
      <c r="D420">
        <v>189491.54</v>
      </c>
      <c r="E420" t="s">
        <v>22</v>
      </c>
    </row>
    <row r="421" spans="1:5" x14ac:dyDescent="0.25">
      <c r="A421" s="2">
        <v>10419</v>
      </c>
      <c r="B421">
        <v>31</v>
      </c>
      <c r="C421">
        <v>18</v>
      </c>
      <c r="D421">
        <v>191321.68</v>
      </c>
      <c r="E421" t="s">
        <v>22</v>
      </c>
    </row>
    <row r="422" spans="1:5" x14ac:dyDescent="0.25">
      <c r="A422" s="2">
        <v>10420</v>
      </c>
      <c r="B422">
        <v>0</v>
      </c>
      <c r="C422">
        <v>15</v>
      </c>
      <c r="D422">
        <v>118052.46</v>
      </c>
      <c r="E422" t="s">
        <v>22</v>
      </c>
    </row>
    <row r="423" spans="1:5" x14ac:dyDescent="0.25">
      <c r="A423" s="2">
        <v>10421</v>
      </c>
      <c r="B423">
        <v>20</v>
      </c>
      <c r="C423">
        <v>14</v>
      </c>
      <c r="D423">
        <v>142391.69</v>
      </c>
      <c r="E423" t="s">
        <v>20</v>
      </c>
    </row>
    <row r="424" spans="1:5" x14ac:dyDescent="0.25">
      <c r="A424" s="2">
        <v>10422</v>
      </c>
      <c r="B424">
        <v>12</v>
      </c>
      <c r="C424">
        <v>19</v>
      </c>
      <c r="D424">
        <v>209996.41</v>
      </c>
      <c r="E424" t="s">
        <v>22</v>
      </c>
    </row>
    <row r="425" spans="1:5" x14ac:dyDescent="0.25">
      <c r="A425" s="2">
        <v>10423</v>
      </c>
      <c r="B425">
        <v>22</v>
      </c>
      <c r="C425">
        <v>17</v>
      </c>
      <c r="D425">
        <v>187453.75</v>
      </c>
      <c r="E425" t="s">
        <v>22</v>
      </c>
    </row>
    <row r="426" spans="1:5" x14ac:dyDescent="0.25">
      <c r="A426" s="2">
        <v>10424</v>
      </c>
      <c r="B426">
        <v>36</v>
      </c>
      <c r="C426">
        <v>18</v>
      </c>
      <c r="D426">
        <v>140011.48000000001</v>
      </c>
      <c r="E426" t="s">
        <v>22</v>
      </c>
    </row>
    <row r="427" spans="1:5" x14ac:dyDescent="0.25">
      <c r="A427" s="2">
        <v>10425</v>
      </c>
      <c r="B427">
        <v>7</v>
      </c>
      <c r="C427">
        <v>14</v>
      </c>
      <c r="D427">
        <v>141151.69</v>
      </c>
      <c r="E427" t="s">
        <v>20</v>
      </c>
    </row>
    <row r="428" spans="1:5" x14ac:dyDescent="0.25">
      <c r="A428" s="2">
        <v>10426</v>
      </c>
      <c r="B428">
        <v>9</v>
      </c>
      <c r="C428">
        <v>10</v>
      </c>
      <c r="D428">
        <v>75883.23</v>
      </c>
      <c r="E428" t="s">
        <v>21</v>
      </c>
    </row>
    <row r="429" spans="1:5" x14ac:dyDescent="0.25">
      <c r="A429" s="2">
        <v>10427</v>
      </c>
      <c r="B429">
        <v>8</v>
      </c>
      <c r="C429">
        <v>13</v>
      </c>
      <c r="D429">
        <v>154005.13</v>
      </c>
      <c r="E429" t="s">
        <v>20</v>
      </c>
    </row>
    <row r="430" spans="1:5" x14ac:dyDescent="0.25">
      <c r="A430" s="2">
        <v>10428</v>
      </c>
      <c r="B430">
        <v>31</v>
      </c>
      <c r="C430">
        <v>10</v>
      </c>
      <c r="D430">
        <v>90702.85</v>
      </c>
      <c r="E430" t="s">
        <v>21</v>
      </c>
    </row>
    <row r="431" spans="1:5" x14ac:dyDescent="0.25">
      <c r="A431" s="2">
        <v>10429</v>
      </c>
      <c r="B431">
        <v>24</v>
      </c>
      <c r="C431">
        <v>10</v>
      </c>
      <c r="D431">
        <v>75866.13</v>
      </c>
      <c r="E431" t="s">
        <v>21</v>
      </c>
    </row>
    <row r="432" spans="1:5" x14ac:dyDescent="0.25">
      <c r="A432" s="2">
        <v>10430</v>
      </c>
      <c r="B432">
        <v>4</v>
      </c>
      <c r="C432">
        <v>11</v>
      </c>
      <c r="D432">
        <v>126691.53</v>
      </c>
      <c r="E432" t="s">
        <v>20</v>
      </c>
    </row>
    <row r="433" spans="1:5" x14ac:dyDescent="0.25">
      <c r="A433" s="2">
        <v>10431</v>
      </c>
      <c r="B433">
        <v>11</v>
      </c>
      <c r="C433">
        <v>15</v>
      </c>
      <c r="D433">
        <v>151563.26999999999</v>
      </c>
      <c r="E433" t="s">
        <v>22</v>
      </c>
    </row>
    <row r="434" spans="1:5" x14ac:dyDescent="0.25">
      <c r="A434" s="2">
        <v>10432</v>
      </c>
      <c r="B434">
        <v>105</v>
      </c>
      <c r="C434">
        <v>11</v>
      </c>
      <c r="D434">
        <v>139208.78</v>
      </c>
      <c r="E434" t="s">
        <v>20</v>
      </c>
    </row>
    <row r="435" spans="1:5" x14ac:dyDescent="0.25">
      <c r="A435" s="2">
        <v>10433</v>
      </c>
      <c r="B435">
        <v>7</v>
      </c>
      <c r="C435">
        <v>17</v>
      </c>
      <c r="D435">
        <v>157310.65</v>
      </c>
      <c r="E435" t="s">
        <v>22</v>
      </c>
    </row>
    <row r="436" spans="1:5" x14ac:dyDescent="0.25">
      <c r="A436" s="2">
        <v>10434</v>
      </c>
      <c r="B436">
        <v>24</v>
      </c>
      <c r="C436">
        <v>14</v>
      </c>
      <c r="D436">
        <v>123479.46</v>
      </c>
      <c r="E436" t="s">
        <v>20</v>
      </c>
    </row>
    <row r="437" spans="1:5" x14ac:dyDescent="0.25">
      <c r="A437" s="2">
        <v>10435</v>
      </c>
      <c r="B437">
        <v>4</v>
      </c>
      <c r="C437">
        <v>13</v>
      </c>
      <c r="D437">
        <v>118697.46</v>
      </c>
      <c r="E437" t="s">
        <v>20</v>
      </c>
    </row>
    <row r="438" spans="1:5" x14ac:dyDescent="0.25">
      <c r="A438" s="2">
        <v>10436</v>
      </c>
      <c r="B438">
        <v>20</v>
      </c>
      <c r="C438">
        <v>13</v>
      </c>
      <c r="D438">
        <v>80779.039999999994</v>
      </c>
      <c r="E438" t="s">
        <v>21</v>
      </c>
    </row>
    <row r="439" spans="1:5" x14ac:dyDescent="0.25">
      <c r="A439" s="2">
        <v>10437</v>
      </c>
      <c r="B439">
        <v>9</v>
      </c>
      <c r="C439">
        <v>26</v>
      </c>
      <c r="D439">
        <v>291173.11</v>
      </c>
      <c r="E439" t="s">
        <v>22</v>
      </c>
    </row>
    <row r="440" spans="1:5" x14ac:dyDescent="0.25">
      <c r="A440" s="2">
        <v>10438</v>
      </c>
      <c r="B440">
        <v>16</v>
      </c>
      <c r="C440">
        <v>15</v>
      </c>
      <c r="D440">
        <v>171852.33</v>
      </c>
      <c r="E440" t="s">
        <v>22</v>
      </c>
    </row>
    <row r="441" spans="1:5" x14ac:dyDescent="0.25">
      <c r="A441" s="2">
        <v>10439</v>
      </c>
      <c r="B441">
        <v>53</v>
      </c>
      <c r="C441">
        <v>16</v>
      </c>
      <c r="D441">
        <v>192137.77</v>
      </c>
      <c r="E441" t="s">
        <v>22</v>
      </c>
    </row>
    <row r="442" spans="1:5" x14ac:dyDescent="0.25">
      <c r="A442" s="2">
        <v>10440</v>
      </c>
      <c r="B442">
        <v>49</v>
      </c>
      <c r="C442">
        <v>19</v>
      </c>
      <c r="D442">
        <v>221228.69</v>
      </c>
      <c r="E442" t="s">
        <v>22</v>
      </c>
    </row>
    <row r="443" spans="1:5" x14ac:dyDescent="0.25">
      <c r="A443" s="2">
        <v>10441</v>
      </c>
      <c r="B443">
        <v>25</v>
      </c>
      <c r="C443">
        <v>19</v>
      </c>
      <c r="D443">
        <v>229461.15</v>
      </c>
      <c r="E443" t="s">
        <v>22</v>
      </c>
    </row>
    <row r="444" spans="1:5" x14ac:dyDescent="0.25">
      <c r="A444" s="2">
        <v>10442</v>
      </c>
      <c r="B444">
        <v>0</v>
      </c>
      <c r="C444">
        <v>12</v>
      </c>
      <c r="D444">
        <v>153773.91</v>
      </c>
      <c r="E444" t="s">
        <v>20</v>
      </c>
    </row>
    <row r="445" spans="1:5" x14ac:dyDescent="0.25">
      <c r="A445" s="2">
        <v>10443</v>
      </c>
      <c r="B445">
        <v>2</v>
      </c>
      <c r="C445">
        <v>15</v>
      </c>
      <c r="D445">
        <v>188996.92</v>
      </c>
      <c r="E445" t="s">
        <v>22</v>
      </c>
    </row>
    <row r="446" spans="1:5" x14ac:dyDescent="0.25">
      <c r="A446" s="2">
        <v>10444</v>
      </c>
      <c r="B446">
        <v>3</v>
      </c>
      <c r="C446">
        <v>13</v>
      </c>
      <c r="D446">
        <v>162406.1</v>
      </c>
      <c r="E446" t="s">
        <v>20</v>
      </c>
    </row>
    <row r="447" spans="1:5" x14ac:dyDescent="0.25">
      <c r="A447" s="2">
        <v>10445</v>
      </c>
      <c r="B447">
        <v>34</v>
      </c>
      <c r="C447">
        <v>9</v>
      </c>
      <c r="D447">
        <v>86135.18</v>
      </c>
      <c r="E447" t="s">
        <v>25</v>
      </c>
    </row>
    <row r="448" spans="1:5" x14ac:dyDescent="0.25">
      <c r="A448" s="2">
        <v>10446</v>
      </c>
      <c r="B448">
        <v>11</v>
      </c>
      <c r="C448">
        <v>19</v>
      </c>
      <c r="D448">
        <v>156383.4</v>
      </c>
      <c r="E448" t="s">
        <v>22</v>
      </c>
    </row>
    <row r="449" spans="1:5" x14ac:dyDescent="0.25">
      <c r="A449" s="2">
        <v>10447</v>
      </c>
      <c r="B449">
        <v>8</v>
      </c>
      <c r="C449">
        <v>18</v>
      </c>
      <c r="D449">
        <v>158002.25</v>
      </c>
      <c r="E449" t="s">
        <v>22</v>
      </c>
    </row>
    <row r="450" spans="1:5" x14ac:dyDescent="0.25">
      <c r="A450" s="2">
        <v>10448</v>
      </c>
      <c r="B450">
        <v>36</v>
      </c>
      <c r="C450">
        <v>13</v>
      </c>
      <c r="D450">
        <v>130593.43</v>
      </c>
      <c r="E450" t="s">
        <v>20</v>
      </c>
    </row>
    <row r="451" spans="1:5" x14ac:dyDescent="0.25">
      <c r="A451" s="2">
        <v>10449</v>
      </c>
      <c r="B451">
        <v>8</v>
      </c>
      <c r="C451">
        <v>18</v>
      </c>
      <c r="D451">
        <v>194708.97</v>
      </c>
      <c r="E451" t="s">
        <v>22</v>
      </c>
    </row>
    <row r="452" spans="1:5" x14ac:dyDescent="0.25">
      <c r="A452" s="2">
        <v>10450</v>
      </c>
      <c r="B452">
        <v>31</v>
      </c>
      <c r="C452">
        <v>14</v>
      </c>
      <c r="D452">
        <v>201434.62</v>
      </c>
      <c r="E452" t="s">
        <v>20</v>
      </c>
    </row>
    <row r="453" spans="1:5" x14ac:dyDescent="0.25">
      <c r="A453" s="2">
        <v>10451</v>
      </c>
      <c r="B453">
        <v>3</v>
      </c>
      <c r="C453">
        <v>18</v>
      </c>
      <c r="D453">
        <v>253015.69</v>
      </c>
      <c r="E453" t="s">
        <v>22</v>
      </c>
    </row>
    <row r="454" spans="1:5" x14ac:dyDescent="0.25">
      <c r="A454" s="2">
        <v>10452</v>
      </c>
      <c r="B454">
        <v>17</v>
      </c>
      <c r="C454">
        <v>16</v>
      </c>
      <c r="D454">
        <v>154394.48000000001</v>
      </c>
      <c r="E454" t="s">
        <v>22</v>
      </c>
    </row>
    <row r="455" spans="1:5" x14ac:dyDescent="0.25">
      <c r="A455" s="2">
        <v>10453</v>
      </c>
      <c r="B455">
        <v>17</v>
      </c>
      <c r="C455">
        <v>12</v>
      </c>
      <c r="D455">
        <v>111761.82</v>
      </c>
      <c r="E455" t="s">
        <v>20</v>
      </c>
    </row>
    <row r="456" spans="1:5" x14ac:dyDescent="0.25">
      <c r="A456" s="2">
        <v>10454</v>
      </c>
      <c r="B456">
        <v>81</v>
      </c>
      <c r="C456">
        <v>10</v>
      </c>
      <c r="D456">
        <v>62570.91</v>
      </c>
      <c r="E456" t="s">
        <v>26</v>
      </c>
    </row>
    <row r="457" spans="1:5" x14ac:dyDescent="0.25">
      <c r="A457" s="2">
        <v>10455</v>
      </c>
      <c r="B457">
        <v>35</v>
      </c>
      <c r="C457">
        <v>16</v>
      </c>
      <c r="D457">
        <v>168414.38</v>
      </c>
      <c r="E457" t="s">
        <v>22</v>
      </c>
    </row>
    <row r="458" spans="1:5" x14ac:dyDescent="0.25">
      <c r="A458" s="2">
        <v>10456</v>
      </c>
      <c r="B458">
        <v>7</v>
      </c>
      <c r="C458">
        <v>14</v>
      </c>
      <c r="D458">
        <v>179916.47</v>
      </c>
      <c r="E458" t="s">
        <v>20</v>
      </c>
    </row>
    <row r="459" spans="1:5" x14ac:dyDescent="0.25">
      <c r="A459" s="2">
        <v>10457</v>
      </c>
      <c r="B459">
        <v>65</v>
      </c>
      <c r="C459">
        <v>8</v>
      </c>
      <c r="D459">
        <v>115089.01</v>
      </c>
      <c r="E459" t="s">
        <v>25</v>
      </c>
    </row>
    <row r="460" spans="1:5" x14ac:dyDescent="0.25">
      <c r="A460" s="2">
        <v>10458</v>
      </c>
      <c r="B460">
        <v>24</v>
      </c>
      <c r="C460">
        <v>14</v>
      </c>
      <c r="D460">
        <v>143458.07</v>
      </c>
      <c r="E460" t="s">
        <v>20</v>
      </c>
    </row>
    <row r="461" spans="1:5" x14ac:dyDescent="0.25">
      <c r="A461" s="2">
        <v>10459</v>
      </c>
      <c r="B461">
        <v>21</v>
      </c>
      <c r="C461">
        <v>15</v>
      </c>
      <c r="D461">
        <v>159731.21</v>
      </c>
      <c r="E461" t="s">
        <v>22</v>
      </c>
    </row>
    <row r="462" spans="1:5" x14ac:dyDescent="0.25">
      <c r="A462" s="2">
        <v>10460</v>
      </c>
      <c r="B462">
        <v>76</v>
      </c>
      <c r="C462">
        <v>7</v>
      </c>
      <c r="D462">
        <v>60405.9</v>
      </c>
      <c r="E462" t="s">
        <v>25</v>
      </c>
    </row>
    <row r="463" spans="1:5" x14ac:dyDescent="0.25">
      <c r="A463" s="2">
        <v>10461</v>
      </c>
      <c r="B463">
        <v>6</v>
      </c>
      <c r="C463">
        <v>15</v>
      </c>
      <c r="D463">
        <v>158634.38</v>
      </c>
      <c r="E463" t="s">
        <v>22</v>
      </c>
    </row>
    <row r="464" spans="1:5" x14ac:dyDescent="0.25">
      <c r="A464" s="2">
        <v>10462</v>
      </c>
      <c r="B464">
        <v>7</v>
      </c>
      <c r="C464">
        <v>14</v>
      </c>
      <c r="D464">
        <v>140231.57999999999</v>
      </c>
      <c r="E464" t="s">
        <v>20</v>
      </c>
    </row>
    <row r="465" spans="1:5" x14ac:dyDescent="0.25">
      <c r="A465" s="2">
        <v>10463</v>
      </c>
      <c r="B465">
        <v>0</v>
      </c>
      <c r="C465">
        <v>13</v>
      </c>
      <c r="D465">
        <v>116492.64</v>
      </c>
      <c r="E465" t="s">
        <v>20</v>
      </c>
    </row>
    <row r="466" spans="1:5" x14ac:dyDescent="0.25">
      <c r="A466" s="2">
        <v>10464</v>
      </c>
      <c r="B466">
        <v>1</v>
      </c>
      <c r="C466">
        <v>16</v>
      </c>
      <c r="D466">
        <v>248653.59</v>
      </c>
      <c r="E466" t="s">
        <v>22</v>
      </c>
    </row>
    <row r="467" spans="1:5" x14ac:dyDescent="0.25">
      <c r="A467" s="2">
        <v>10465</v>
      </c>
      <c r="B467">
        <v>15</v>
      </c>
      <c r="C467">
        <v>20</v>
      </c>
      <c r="D467">
        <v>199649.17</v>
      </c>
      <c r="E467" t="s">
        <v>22</v>
      </c>
    </row>
    <row r="468" spans="1:5" x14ac:dyDescent="0.25">
      <c r="A468" s="2">
        <v>10466</v>
      </c>
      <c r="B468">
        <v>47</v>
      </c>
      <c r="C468">
        <v>14</v>
      </c>
      <c r="D468">
        <v>109145.38</v>
      </c>
      <c r="E468" t="s">
        <v>20</v>
      </c>
    </row>
    <row r="469" spans="1:5" x14ac:dyDescent="0.25">
      <c r="A469" s="2">
        <v>10467</v>
      </c>
      <c r="B469">
        <v>9</v>
      </c>
      <c r="C469">
        <v>13</v>
      </c>
      <c r="D469">
        <v>230090.45</v>
      </c>
      <c r="E469" t="s">
        <v>20</v>
      </c>
    </row>
    <row r="470" spans="1:5" x14ac:dyDescent="0.25">
      <c r="A470" s="2">
        <v>10468</v>
      </c>
      <c r="B470">
        <v>27</v>
      </c>
      <c r="C470">
        <v>8</v>
      </c>
      <c r="D470">
        <v>61980.41</v>
      </c>
      <c r="E470" t="s">
        <v>23</v>
      </c>
    </row>
    <row r="471" spans="1:5" x14ac:dyDescent="0.25">
      <c r="A471" s="2">
        <v>10469</v>
      </c>
      <c r="B471">
        <v>12</v>
      </c>
      <c r="C471">
        <v>16</v>
      </c>
      <c r="D471">
        <v>97627.32</v>
      </c>
      <c r="E471" t="s">
        <v>21</v>
      </c>
    </row>
    <row r="472" spans="1:5" x14ac:dyDescent="0.25">
      <c r="A472" s="2">
        <v>10470</v>
      </c>
      <c r="B472">
        <v>1</v>
      </c>
      <c r="C472">
        <v>15</v>
      </c>
      <c r="D472">
        <v>241409.39</v>
      </c>
      <c r="E472" t="s">
        <v>22</v>
      </c>
    </row>
    <row r="473" spans="1:5" x14ac:dyDescent="0.25">
      <c r="A473" s="2">
        <v>10471</v>
      </c>
      <c r="B473">
        <v>9</v>
      </c>
      <c r="C473">
        <v>15</v>
      </c>
      <c r="D473">
        <v>196344.22</v>
      </c>
      <c r="E473" t="s">
        <v>22</v>
      </c>
    </row>
    <row r="474" spans="1:5" x14ac:dyDescent="0.25">
      <c r="A474" s="2">
        <v>10472</v>
      </c>
      <c r="B474">
        <v>52</v>
      </c>
      <c r="C474">
        <v>9</v>
      </c>
      <c r="D474">
        <v>82380.5</v>
      </c>
      <c r="E474" t="s">
        <v>25</v>
      </c>
    </row>
    <row r="475" spans="1:5" x14ac:dyDescent="0.25">
      <c r="A475" s="2">
        <v>10473</v>
      </c>
      <c r="B475">
        <v>14</v>
      </c>
      <c r="C475">
        <v>10</v>
      </c>
      <c r="D475">
        <v>132110.49</v>
      </c>
      <c r="E475" t="s">
        <v>20</v>
      </c>
    </row>
    <row r="476" spans="1:5" x14ac:dyDescent="0.25">
      <c r="A476" s="2">
        <v>10474</v>
      </c>
      <c r="B476">
        <v>6</v>
      </c>
      <c r="C476">
        <v>12</v>
      </c>
      <c r="D476">
        <v>99168.04</v>
      </c>
      <c r="E476" t="s">
        <v>21</v>
      </c>
    </row>
    <row r="477" spans="1:5" x14ac:dyDescent="0.25">
      <c r="A477" s="2">
        <v>10475</v>
      </c>
      <c r="B477">
        <v>85</v>
      </c>
      <c r="C477">
        <v>12</v>
      </c>
      <c r="D477">
        <v>187850.72</v>
      </c>
      <c r="E477" t="s">
        <v>20</v>
      </c>
    </row>
    <row r="478" spans="1:5" x14ac:dyDescent="0.25">
      <c r="A478" s="2">
        <v>10476</v>
      </c>
      <c r="B478">
        <v>0</v>
      </c>
      <c r="C478">
        <v>21</v>
      </c>
      <c r="D478">
        <v>199700.52</v>
      </c>
      <c r="E478" t="s">
        <v>22</v>
      </c>
    </row>
    <row r="479" spans="1:5" x14ac:dyDescent="0.25">
      <c r="A479" s="2">
        <v>10477</v>
      </c>
      <c r="B479">
        <v>36</v>
      </c>
      <c r="C479">
        <v>16</v>
      </c>
      <c r="D479">
        <v>193384.94</v>
      </c>
      <c r="E479" t="s">
        <v>22</v>
      </c>
    </row>
    <row r="480" spans="1:5" x14ac:dyDescent="0.25">
      <c r="A480" s="2">
        <v>10478</v>
      </c>
      <c r="B480">
        <v>33</v>
      </c>
      <c r="C480">
        <v>14</v>
      </c>
      <c r="D480">
        <v>172779.17</v>
      </c>
      <c r="E480" t="s">
        <v>20</v>
      </c>
    </row>
    <row r="481" spans="1:5" x14ac:dyDescent="0.25">
      <c r="A481" s="2">
        <v>10479</v>
      </c>
      <c r="B481">
        <v>8</v>
      </c>
      <c r="C481">
        <v>11</v>
      </c>
      <c r="D481">
        <v>127453.23</v>
      </c>
      <c r="E481" t="s">
        <v>20</v>
      </c>
    </row>
    <row r="482" spans="1:5" x14ac:dyDescent="0.25">
      <c r="A482" s="2">
        <v>10480</v>
      </c>
      <c r="B482">
        <v>6</v>
      </c>
      <c r="C482">
        <v>13</v>
      </c>
      <c r="D482">
        <v>173185.51</v>
      </c>
      <c r="E482" t="s">
        <v>20</v>
      </c>
    </row>
    <row r="483" spans="1:5" x14ac:dyDescent="0.25">
      <c r="A483" s="2">
        <v>10481</v>
      </c>
      <c r="B483">
        <v>67</v>
      </c>
      <c r="C483">
        <v>17</v>
      </c>
      <c r="D483">
        <v>264114.7</v>
      </c>
      <c r="E483" t="s">
        <v>20</v>
      </c>
    </row>
    <row r="484" spans="1:5" x14ac:dyDescent="0.25">
      <c r="A484" s="2">
        <v>10482</v>
      </c>
      <c r="B484">
        <v>18</v>
      </c>
      <c r="C484">
        <v>11</v>
      </c>
      <c r="D484">
        <v>62532.97</v>
      </c>
      <c r="E484" t="s">
        <v>21</v>
      </c>
    </row>
    <row r="485" spans="1:5" x14ac:dyDescent="0.25">
      <c r="A485" s="2">
        <v>10483</v>
      </c>
      <c r="B485">
        <v>115</v>
      </c>
      <c r="C485">
        <v>13</v>
      </c>
      <c r="D485">
        <v>141624.21</v>
      </c>
      <c r="E485" t="s">
        <v>20</v>
      </c>
    </row>
    <row r="486" spans="1:5" x14ac:dyDescent="0.25">
      <c r="A486" s="2">
        <v>10484</v>
      </c>
      <c r="B486">
        <v>5</v>
      </c>
      <c r="C486">
        <v>16</v>
      </c>
      <c r="D486">
        <v>209594.9</v>
      </c>
      <c r="E486" t="s">
        <v>22</v>
      </c>
    </row>
    <row r="487" spans="1:5" x14ac:dyDescent="0.25">
      <c r="A487" s="2">
        <v>10485</v>
      </c>
      <c r="B487">
        <v>13</v>
      </c>
      <c r="C487">
        <v>17</v>
      </c>
      <c r="D487">
        <v>190091.69</v>
      </c>
      <c r="E487" t="s">
        <v>22</v>
      </c>
    </row>
    <row r="488" spans="1:5" x14ac:dyDescent="0.25">
      <c r="A488" s="2">
        <v>10486</v>
      </c>
      <c r="B488">
        <v>1</v>
      </c>
      <c r="C488">
        <v>15</v>
      </c>
      <c r="D488">
        <v>199187.59</v>
      </c>
      <c r="E488" t="s">
        <v>22</v>
      </c>
    </row>
    <row r="489" spans="1:5" x14ac:dyDescent="0.25">
      <c r="A489" s="2">
        <v>10487</v>
      </c>
      <c r="B489">
        <v>12</v>
      </c>
      <c r="C489">
        <v>11</v>
      </c>
      <c r="D489">
        <v>89948.62</v>
      </c>
      <c r="E489" t="s">
        <v>21</v>
      </c>
    </row>
    <row r="490" spans="1:5" x14ac:dyDescent="0.25">
      <c r="A490" s="2">
        <v>10488</v>
      </c>
      <c r="B490">
        <v>6</v>
      </c>
      <c r="C490">
        <v>21</v>
      </c>
      <c r="D490">
        <v>247555.14</v>
      </c>
      <c r="E490" t="s">
        <v>22</v>
      </c>
    </row>
    <row r="491" spans="1:5" x14ac:dyDescent="0.25">
      <c r="A491" s="2">
        <v>10489</v>
      </c>
      <c r="B491">
        <v>9</v>
      </c>
      <c r="C491">
        <v>17</v>
      </c>
      <c r="D491">
        <v>219485.35</v>
      </c>
      <c r="E491" t="s">
        <v>22</v>
      </c>
    </row>
    <row r="492" spans="1:5" x14ac:dyDescent="0.25">
      <c r="A492" s="2">
        <v>10490</v>
      </c>
      <c r="B492">
        <v>3</v>
      </c>
      <c r="C492">
        <v>12</v>
      </c>
      <c r="D492">
        <v>120590.69</v>
      </c>
      <c r="E492" t="s">
        <v>20</v>
      </c>
    </row>
    <row r="493" spans="1:5" x14ac:dyDescent="0.25">
      <c r="A493" s="2">
        <v>10491</v>
      </c>
      <c r="B493">
        <v>11</v>
      </c>
      <c r="C493">
        <v>10</v>
      </c>
      <c r="D493">
        <v>134558.98000000001</v>
      </c>
      <c r="E493" t="s">
        <v>20</v>
      </c>
    </row>
    <row r="494" spans="1:5" x14ac:dyDescent="0.25">
      <c r="A494" s="2">
        <v>10492</v>
      </c>
      <c r="B494">
        <v>31</v>
      </c>
      <c r="C494">
        <v>15</v>
      </c>
      <c r="D494">
        <v>210974.07</v>
      </c>
      <c r="E494" t="s">
        <v>22</v>
      </c>
    </row>
    <row r="495" spans="1:5" x14ac:dyDescent="0.25">
      <c r="A495" s="2">
        <v>10493</v>
      </c>
      <c r="B495">
        <v>51</v>
      </c>
      <c r="C495">
        <v>8</v>
      </c>
      <c r="D495">
        <v>63360.65</v>
      </c>
      <c r="E495" t="s">
        <v>25</v>
      </c>
    </row>
    <row r="496" spans="1:5" x14ac:dyDescent="0.25">
      <c r="A496" s="2">
        <v>10494</v>
      </c>
      <c r="B496">
        <v>33</v>
      </c>
      <c r="C496">
        <v>24</v>
      </c>
      <c r="D496">
        <v>220932.13</v>
      </c>
      <c r="E496" t="s">
        <v>22</v>
      </c>
    </row>
    <row r="497" spans="1:5" x14ac:dyDescent="0.25">
      <c r="A497" s="2">
        <v>10495</v>
      </c>
      <c r="B497">
        <v>6</v>
      </c>
      <c r="C497">
        <v>16</v>
      </c>
      <c r="D497">
        <v>179798.3</v>
      </c>
      <c r="E497" t="s">
        <v>22</v>
      </c>
    </row>
    <row r="498" spans="1:5" x14ac:dyDescent="0.25">
      <c r="A498" s="2">
        <v>10496</v>
      </c>
      <c r="B498">
        <v>17</v>
      </c>
      <c r="C498">
        <v>18</v>
      </c>
      <c r="D498">
        <v>227719.29</v>
      </c>
      <c r="E498" t="s">
        <v>22</v>
      </c>
    </row>
    <row r="499" spans="1:5" x14ac:dyDescent="0.25">
      <c r="A499" s="2">
        <v>10497</v>
      </c>
      <c r="B499">
        <v>6</v>
      </c>
      <c r="C499">
        <v>18</v>
      </c>
      <c r="D499">
        <v>126879.63</v>
      </c>
      <c r="E499" t="s">
        <v>22</v>
      </c>
    </row>
    <row r="500" spans="1:5" x14ac:dyDescent="0.25">
      <c r="A500" s="2">
        <v>10498</v>
      </c>
      <c r="B500">
        <v>29</v>
      </c>
      <c r="C500">
        <v>11</v>
      </c>
      <c r="D500">
        <v>92166.87</v>
      </c>
      <c r="E500" t="s">
        <v>21</v>
      </c>
    </row>
    <row r="501" spans="1:5" x14ac:dyDescent="0.25">
      <c r="A501" s="2">
        <v>10499</v>
      </c>
      <c r="B501">
        <v>34</v>
      </c>
      <c r="C501">
        <v>14</v>
      </c>
      <c r="D501">
        <v>230625.15</v>
      </c>
      <c r="E501" t="s">
        <v>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611BB-2B82-40ED-BFEE-865602BEE054}">
  <dimension ref="B1:H10"/>
  <sheetViews>
    <sheetView topLeftCell="A3" workbookViewId="0">
      <selection activeCell="B14" sqref="B13:H23"/>
    </sheetView>
  </sheetViews>
  <sheetFormatPr defaultRowHeight="15" x14ac:dyDescent="0.25"/>
  <cols>
    <col min="2" max="2" width="17.42578125" bestFit="1" customWidth="1"/>
    <col min="3" max="3" width="22.28515625" bestFit="1" customWidth="1"/>
    <col min="4" max="4" width="20.5703125" bestFit="1" customWidth="1"/>
    <col min="5" max="5" width="18.85546875" bestFit="1" customWidth="1"/>
    <col min="6" max="6" width="20.85546875" bestFit="1" customWidth="1"/>
    <col min="7" max="7" width="14.140625" bestFit="1" customWidth="1"/>
    <col min="8" max="8" width="21.140625" bestFit="1" customWidth="1"/>
  </cols>
  <sheetData>
    <row r="1" spans="2:8" x14ac:dyDescent="0.25">
      <c r="B1" s="4" t="s">
        <v>12</v>
      </c>
      <c r="C1" s="4" t="s">
        <v>14</v>
      </c>
      <c r="D1" s="10" t="s">
        <v>16</v>
      </c>
      <c r="E1" s="8" t="s">
        <v>15</v>
      </c>
      <c r="F1" s="8" t="s">
        <v>17</v>
      </c>
      <c r="G1" s="11" t="s">
        <v>18</v>
      </c>
      <c r="H1" s="4" t="s">
        <v>19</v>
      </c>
    </row>
    <row r="2" spans="2:8" x14ac:dyDescent="0.25">
      <c r="B2" t="s">
        <v>22</v>
      </c>
      <c r="C2">
        <f>COUNTIF('RFM Analysis and Scoring'!$M:$M,B2)</f>
        <v>200</v>
      </c>
      <c r="D2" s="6">
        <f>SUMIF('RFM Analysis and Scoring'!$M:$M,B2,'RFM Analysis and Scoring'!$H:$H)</f>
        <v>37597811.969999999</v>
      </c>
      <c r="E2" s="9">
        <f>IFERROR(AVERAGEIF('RFM Analysis and Scoring'!$M:$M,B2,'RFM Analysis and Scoring'!$F:$F),0)</f>
        <v>17.614999999999998</v>
      </c>
      <c r="F2" s="9">
        <f>IFERROR(AVERAGEIF('RFM Analysis and Scoring'!$M:$M,B2,'RFM Analysis and Scoring'!$G:$G),0)</f>
        <v>17.260000000000002</v>
      </c>
      <c r="G2" s="12">
        <f t="shared" ref="G2:G10" si="0">IFERROR(D2/SUM($D$2:$D$10),0)</f>
        <v>0.49521789202356986</v>
      </c>
      <c r="H2" s="12">
        <f>G2</f>
        <v>0.49521789202356986</v>
      </c>
    </row>
    <row r="3" spans="2:8" x14ac:dyDescent="0.25">
      <c r="B3" t="s">
        <v>20</v>
      </c>
      <c r="C3">
        <f>COUNTIF('RFM Analysis and Scoring'!$M:$M,B3)</f>
        <v>207</v>
      </c>
      <c r="D3" s="6">
        <f>SUMIF('RFM Analysis and Scoring'!$M:$M,B3,'RFM Analysis and Scoring'!$H:$H)</f>
        <v>30357686.860000003</v>
      </c>
      <c r="E3" s="9">
        <f>IFERROR(AVERAGEIF('RFM Analysis and Scoring'!$M:$M,B3,'RFM Analysis and Scoring'!$F:$F),0)</f>
        <v>28.579710144927535</v>
      </c>
      <c r="F3" s="9">
        <f>IFERROR(AVERAGEIF('RFM Analysis and Scoring'!$M:$M,B3,'RFM Analysis and Scoring'!$G:$G),0)</f>
        <v>12.748792270531402</v>
      </c>
      <c r="G3" s="12">
        <f t="shared" si="0"/>
        <v>0.39985490925685979</v>
      </c>
      <c r="H3" s="12">
        <f t="shared" ref="H3:H10" si="1">H2+G3</f>
        <v>0.89507280128042965</v>
      </c>
    </row>
    <row r="4" spans="2:8" x14ac:dyDescent="0.25">
      <c r="B4" t="s">
        <v>21</v>
      </c>
      <c r="C4">
        <f>COUNTIF('RFM Analysis and Scoring'!$M:$M,B4)</f>
        <v>40</v>
      </c>
      <c r="D4" s="6">
        <f>SUMIF('RFM Analysis and Scoring'!$M:$M,B4,'RFM Analysis and Scoring'!$H:$H)</f>
        <v>3391594.1000000006</v>
      </c>
      <c r="E4" s="9">
        <f>IFERROR(AVERAGEIF('RFM Analysis and Scoring'!$M:$M,B4,'RFM Analysis and Scoring'!$F:$F),0)</f>
        <v>22.65</v>
      </c>
      <c r="F4" s="9">
        <f>IFERROR(AVERAGEIF('RFM Analysis and Scoring'!$M:$M,B4,'RFM Analysis and Scoring'!$G:$G),0)</f>
        <v>11.375</v>
      </c>
      <c r="G4" s="12">
        <f t="shared" si="0"/>
        <v>4.4672229387756494E-2</v>
      </c>
      <c r="H4" s="12">
        <f t="shared" si="1"/>
        <v>0.93974503066818615</v>
      </c>
    </row>
    <row r="5" spans="2:8" x14ac:dyDescent="0.25">
      <c r="B5" t="s">
        <v>25</v>
      </c>
      <c r="C5">
        <f>COUNTIF('RFM Analysis and Scoring'!$M:$M,B5)</f>
        <v>25</v>
      </c>
      <c r="D5" s="6">
        <f>SUMIF('RFM Analysis and Scoring'!$M:$M,B5,'RFM Analysis and Scoring'!$H:$H)</f>
        <v>2070409.4199999997</v>
      </c>
      <c r="E5" s="9">
        <f>IFERROR(AVERAGEIF('RFM Analysis and Scoring'!$M:$M,B5,'RFM Analysis and Scoring'!$F:$F),0)</f>
        <v>55.84</v>
      </c>
      <c r="F5" s="9">
        <f>IFERROR(AVERAGEIF('RFM Analysis and Scoring'!$M:$M,B5,'RFM Analysis and Scoring'!$G:$G),0)</f>
        <v>7.8</v>
      </c>
      <c r="G5" s="12">
        <f t="shared" si="0"/>
        <v>2.7270304703269726E-2</v>
      </c>
      <c r="H5" s="12">
        <f t="shared" si="1"/>
        <v>0.9670153353714559</v>
      </c>
    </row>
    <row r="6" spans="2:8" x14ac:dyDescent="0.25">
      <c r="B6" t="s">
        <v>23</v>
      </c>
      <c r="C6">
        <f>COUNTIF('RFM Analysis and Scoring'!$M:$M,B6)</f>
        <v>19</v>
      </c>
      <c r="D6" s="6">
        <f>SUMIF('RFM Analysis and Scoring'!$M:$M,B6,'RFM Analysis and Scoring'!$H:$H)</f>
        <v>1598359.39</v>
      </c>
      <c r="E6" s="9">
        <f>IFERROR(AVERAGEIF('RFM Analysis and Scoring'!$M:$M,B6,'RFM Analysis and Scoring'!$F:$F),0)</f>
        <v>13.736842105263158</v>
      </c>
      <c r="F6" s="9">
        <f>IFERROR(AVERAGEIF('RFM Analysis and Scoring'!$M:$M,B6,'RFM Analysis and Scoring'!$G:$G),0)</f>
        <v>8.3157894736842106</v>
      </c>
      <c r="G6" s="12">
        <f t="shared" si="0"/>
        <v>2.1052718930651085E-2</v>
      </c>
      <c r="H6" s="12">
        <f t="shared" si="1"/>
        <v>0.98806805430210698</v>
      </c>
    </row>
    <row r="7" spans="2:8" x14ac:dyDescent="0.25">
      <c r="B7" t="s">
        <v>24</v>
      </c>
      <c r="C7">
        <f>COUNTIF('RFM Analysis and Scoring'!$M:$M,B7)</f>
        <v>4</v>
      </c>
      <c r="D7" s="6">
        <f>SUMIF('RFM Analysis and Scoring'!$M:$M,B7,'RFM Analysis and Scoring'!$H:$H)</f>
        <v>495924.01</v>
      </c>
      <c r="E7" s="9">
        <f>IFERROR(AVERAGEIF('RFM Analysis and Scoring'!$M:$M,B7,'RFM Analysis and Scoring'!$F:$F),0)</f>
        <v>132.75</v>
      </c>
      <c r="F7" s="9">
        <f>IFERROR(AVERAGEIF('RFM Analysis and Scoring'!$M:$M,B7,'RFM Analysis and Scoring'!$G:$G),0)</f>
        <v>12.5</v>
      </c>
      <c r="G7" s="12">
        <f t="shared" si="0"/>
        <v>6.5320408281215143E-3</v>
      </c>
      <c r="H7" s="12">
        <f t="shared" si="1"/>
        <v>0.99460009513022851</v>
      </c>
    </row>
    <row r="8" spans="2:8" x14ac:dyDescent="0.25">
      <c r="B8" t="s">
        <v>26</v>
      </c>
      <c r="C8">
        <f>COUNTIF('RFM Analysis and Scoring'!$M:$M,B8)</f>
        <v>3</v>
      </c>
      <c r="D8" s="6">
        <f>SUMIF('RFM Analysis and Scoring'!$M:$M,B8,'RFM Analysis and Scoring'!$H:$H)</f>
        <v>237748.62000000002</v>
      </c>
      <c r="E8" s="9">
        <f>IFERROR(AVERAGEIF('RFM Analysis and Scoring'!$M:$M,B8,'RFM Analysis and Scoring'!$F:$F),0)</f>
        <v>94.666666666666671</v>
      </c>
      <c r="F8" s="9">
        <f>IFERROR(AVERAGEIF('RFM Analysis and Scoring'!$M:$M,B8,'RFM Analysis and Scoring'!$G:$G),0)</f>
        <v>10.666666666666666</v>
      </c>
      <c r="G8" s="12">
        <f t="shared" si="0"/>
        <v>3.1314952721679021E-3</v>
      </c>
      <c r="H8" s="12">
        <f t="shared" si="1"/>
        <v>0.99773159040239645</v>
      </c>
    </row>
    <row r="9" spans="2:8" x14ac:dyDescent="0.25">
      <c r="B9" t="s">
        <v>27</v>
      </c>
      <c r="C9">
        <f>COUNTIF('RFM Analysis and Scoring'!$M:$M,B9)</f>
        <v>1</v>
      </c>
      <c r="D9" s="6">
        <f>SUMIF('RFM Analysis and Scoring'!$M:$M,B9,'RFM Analysis and Scoring'!$H:$H)</f>
        <v>125867.15</v>
      </c>
      <c r="E9" s="9">
        <f>IFERROR(AVERAGEIF('RFM Analysis and Scoring'!$M:$M,B9,'RFM Analysis and Scoring'!$F:$F),0)</f>
        <v>127</v>
      </c>
      <c r="F9" s="9">
        <f>IFERROR(AVERAGEIF('RFM Analysis and Scoring'!$M:$M,B9,'RFM Analysis and Scoring'!$G:$G),0)</f>
        <v>9</v>
      </c>
      <c r="G9" s="12">
        <f t="shared" si="0"/>
        <v>1.6578535141286966E-3</v>
      </c>
      <c r="H9" s="12">
        <f t="shared" si="1"/>
        <v>0.99938944391652518</v>
      </c>
    </row>
    <row r="10" spans="2:8" x14ac:dyDescent="0.25">
      <c r="B10" t="s">
        <v>28</v>
      </c>
      <c r="C10">
        <f>COUNTIF('RFM Analysis and Scoring'!$M:$M,B10)</f>
        <v>1</v>
      </c>
      <c r="D10" s="6">
        <f>SUMIF('RFM Analysis and Scoring'!$M:$M,B10,'RFM Analysis and Scoring'!$H:$H)</f>
        <v>46354.49</v>
      </c>
      <c r="E10" s="9">
        <f>IFERROR(AVERAGEIF('RFM Analysis and Scoring'!$M:$M,B10,'RFM Analysis and Scoring'!$F:$F),0)</f>
        <v>5</v>
      </c>
      <c r="F10" s="9">
        <f>IFERROR(AVERAGEIF('RFM Analysis and Scoring'!$M:$M,B10,'RFM Analysis and Scoring'!$G:$G),0)</f>
        <v>10</v>
      </c>
      <c r="G10" s="12">
        <f t="shared" si="0"/>
        <v>6.1055608347486629E-4</v>
      </c>
      <c r="H10" s="12">
        <f t="shared" si="1"/>
        <v>1</v>
      </c>
    </row>
  </sheetData>
  <conditionalFormatting sqref="C2:C10">
    <cfRule type="dataBar" priority="4">
      <dataBar>
        <cfvo type="min"/>
        <cfvo type="max"/>
        <color rgb="FF638EC6"/>
      </dataBar>
      <extLst>
        <ext xmlns:x14="http://schemas.microsoft.com/office/spreadsheetml/2009/9/main" uri="{B025F937-C7B1-47D3-B67F-A62EFF666E3E}">
          <x14:id>{1CBF54A3-8F30-4E52-B7DC-CCCA1DEB5982}</x14:id>
        </ext>
      </extLst>
    </cfRule>
  </conditionalFormatting>
  <conditionalFormatting sqref="D2:D10">
    <cfRule type="colorScale" priority="3">
      <colorScale>
        <cfvo type="min"/>
        <cfvo type="percentile" val="50"/>
        <cfvo type="max"/>
        <color rgb="FFF8696B"/>
        <color rgb="FFFFEB84"/>
        <color rgb="FF63BE7B"/>
      </colorScale>
    </cfRule>
  </conditionalFormatting>
  <conditionalFormatting sqref="H2:H10">
    <cfRule type="cellIs" dxfId="10" priority="2" operator="lessThan">
      <formula>0.8</formula>
    </cfRule>
  </conditionalFormatting>
  <conditionalFormatting sqref="H3:H10">
    <cfRule type="cellIs" dxfId="9" priority="1" operator="greaterThan">
      <formula>0.8</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1CBF54A3-8F30-4E52-B7DC-CCCA1DEB5982}">
            <x14:dataBar minLength="0" maxLength="100" border="1" negativeBarBorderColorSameAsPositive="0">
              <x14:cfvo type="autoMin"/>
              <x14:cfvo type="autoMax"/>
              <x14:borderColor rgb="FF638EC6"/>
              <x14:negativeFillColor rgb="FFFF0000"/>
              <x14:negativeBorderColor rgb="FFFF0000"/>
              <x14:axisColor rgb="FF000000"/>
            </x14:dataBar>
          </x14:cfRule>
          <xm:sqref>C2:C10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54E4E-C051-44B2-96BF-BFF5DE01038C}">
  <dimension ref="A1:B11"/>
  <sheetViews>
    <sheetView topLeftCell="B1" zoomScale="94" workbookViewId="0"/>
  </sheetViews>
  <sheetFormatPr defaultRowHeight="15" x14ac:dyDescent="0.25"/>
  <cols>
    <col min="1" max="1" width="17.42578125" bestFit="1" customWidth="1"/>
    <col min="2" max="2" width="14.140625" bestFit="1" customWidth="1"/>
  </cols>
  <sheetData>
    <row r="1" spans="1:2" x14ac:dyDescent="0.25">
      <c r="A1" s="1" t="s">
        <v>1</v>
      </c>
      <c r="B1" t="s">
        <v>30</v>
      </c>
    </row>
    <row r="2" spans="1:2" x14ac:dyDescent="0.25">
      <c r="A2" s="2" t="s">
        <v>28</v>
      </c>
      <c r="B2" s="59">
        <v>46354.49</v>
      </c>
    </row>
    <row r="3" spans="1:2" x14ac:dyDescent="0.25">
      <c r="A3" s="2" t="s">
        <v>27</v>
      </c>
      <c r="B3" s="59">
        <v>125867.15</v>
      </c>
    </row>
    <row r="4" spans="1:2" x14ac:dyDescent="0.25">
      <c r="A4" s="2" t="s">
        <v>26</v>
      </c>
      <c r="B4" s="59">
        <v>237748.62</v>
      </c>
    </row>
    <row r="5" spans="1:2" x14ac:dyDescent="0.25">
      <c r="A5" s="2" t="s">
        <v>24</v>
      </c>
      <c r="B5" s="59">
        <v>495924.01</v>
      </c>
    </row>
    <row r="6" spans="1:2" x14ac:dyDescent="0.25">
      <c r="A6" s="2" t="s">
        <v>23</v>
      </c>
      <c r="B6" s="59">
        <v>1598359.39</v>
      </c>
    </row>
    <row r="7" spans="1:2" x14ac:dyDescent="0.25">
      <c r="A7" s="2" t="s">
        <v>25</v>
      </c>
      <c r="B7" s="59">
        <v>2070409.42</v>
      </c>
    </row>
    <row r="8" spans="1:2" x14ac:dyDescent="0.25">
      <c r="A8" s="2" t="s">
        <v>21</v>
      </c>
      <c r="B8" s="59">
        <v>3391594.1</v>
      </c>
    </row>
    <row r="9" spans="1:2" x14ac:dyDescent="0.25">
      <c r="A9" s="2" t="s">
        <v>20</v>
      </c>
      <c r="B9" s="59">
        <v>30357686.859999999</v>
      </c>
    </row>
    <row r="10" spans="1:2" x14ac:dyDescent="0.25">
      <c r="A10" s="2" t="s">
        <v>22</v>
      </c>
      <c r="B10" s="59">
        <v>37597811.969999999</v>
      </c>
    </row>
    <row r="11" spans="1:2" x14ac:dyDescent="0.25">
      <c r="A11" s="2" t="s">
        <v>0</v>
      </c>
      <c r="B11" s="59">
        <v>75921756.010000005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F605E-BA07-46E9-B95D-2114A942B076}">
  <dimension ref="A1:B11"/>
  <sheetViews>
    <sheetView workbookViewId="0">
      <selection activeCell="B4" sqref="B4"/>
    </sheetView>
  </sheetViews>
  <sheetFormatPr defaultRowHeight="15" x14ac:dyDescent="0.25"/>
  <cols>
    <col min="1" max="1" width="17.42578125" bestFit="1" customWidth="1"/>
    <col min="2" max="2" width="15.42578125" bestFit="1" customWidth="1"/>
  </cols>
  <sheetData>
    <row r="1" spans="1:2" x14ac:dyDescent="0.25">
      <c r="A1" s="1" t="s">
        <v>1</v>
      </c>
      <c r="B1" t="s">
        <v>31</v>
      </c>
    </row>
    <row r="2" spans="1:2" x14ac:dyDescent="0.25">
      <c r="A2" s="2" t="s">
        <v>20</v>
      </c>
      <c r="B2" s="59">
        <v>207</v>
      </c>
    </row>
    <row r="3" spans="1:2" x14ac:dyDescent="0.25">
      <c r="A3" s="2" t="s">
        <v>22</v>
      </c>
      <c r="B3" s="59">
        <v>200</v>
      </c>
    </row>
    <row r="4" spans="1:2" x14ac:dyDescent="0.25">
      <c r="A4" s="2" t="s">
        <v>21</v>
      </c>
      <c r="B4" s="59">
        <v>40</v>
      </c>
    </row>
    <row r="5" spans="1:2" x14ac:dyDescent="0.25">
      <c r="A5" s="2" t="s">
        <v>25</v>
      </c>
      <c r="B5" s="59">
        <v>25</v>
      </c>
    </row>
    <row r="6" spans="1:2" x14ac:dyDescent="0.25">
      <c r="A6" s="2" t="s">
        <v>23</v>
      </c>
      <c r="B6" s="59">
        <v>19</v>
      </c>
    </row>
    <row r="7" spans="1:2" x14ac:dyDescent="0.25">
      <c r="A7" s="2" t="s">
        <v>24</v>
      </c>
      <c r="B7" s="59">
        <v>4</v>
      </c>
    </row>
    <row r="8" spans="1:2" x14ac:dyDescent="0.25">
      <c r="A8" s="2" t="s">
        <v>26</v>
      </c>
      <c r="B8" s="59">
        <v>3</v>
      </c>
    </row>
    <row r="9" spans="1:2" x14ac:dyDescent="0.25">
      <c r="A9" s="2" t="s">
        <v>28</v>
      </c>
      <c r="B9" s="59">
        <v>1</v>
      </c>
    </row>
    <row r="10" spans="1:2" x14ac:dyDescent="0.25">
      <c r="A10" s="2" t="s">
        <v>27</v>
      </c>
      <c r="B10" s="59">
        <v>1</v>
      </c>
    </row>
    <row r="11" spans="1:2" x14ac:dyDescent="0.25">
      <c r="A11" s="2" t="s">
        <v>0</v>
      </c>
      <c r="B11" s="59">
        <v>500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0B8C3-90CA-4285-90E7-40EBCF954FCD}">
  <dimension ref="A1:B11"/>
  <sheetViews>
    <sheetView workbookViewId="0">
      <selection activeCell="B3" sqref="B3"/>
    </sheetView>
  </sheetViews>
  <sheetFormatPr defaultRowHeight="15" x14ac:dyDescent="0.25"/>
  <cols>
    <col min="1" max="1" width="17.42578125" bestFit="1" customWidth="1"/>
    <col min="2" max="2" width="23.28515625" bestFit="1" customWidth="1"/>
  </cols>
  <sheetData>
    <row r="1" spans="1:2" x14ac:dyDescent="0.25">
      <c r="A1" s="1" t="s">
        <v>1</v>
      </c>
      <c r="B1" t="s">
        <v>32</v>
      </c>
    </row>
    <row r="2" spans="1:2" x14ac:dyDescent="0.25">
      <c r="A2" s="2" t="s">
        <v>28</v>
      </c>
      <c r="B2" s="9">
        <v>5</v>
      </c>
    </row>
    <row r="3" spans="1:2" x14ac:dyDescent="0.25">
      <c r="A3" s="2" t="s">
        <v>23</v>
      </c>
      <c r="B3" s="9">
        <v>13.736842105263158</v>
      </c>
    </row>
    <row r="4" spans="1:2" x14ac:dyDescent="0.25">
      <c r="A4" s="2" t="s">
        <v>22</v>
      </c>
      <c r="B4" s="9">
        <v>17.614999999999998</v>
      </c>
    </row>
    <row r="5" spans="1:2" x14ac:dyDescent="0.25">
      <c r="A5" s="2" t="s">
        <v>21</v>
      </c>
      <c r="B5" s="9">
        <v>22.65</v>
      </c>
    </row>
    <row r="6" spans="1:2" x14ac:dyDescent="0.25">
      <c r="A6" s="2" t="s">
        <v>20</v>
      </c>
      <c r="B6" s="9">
        <v>28.579710144927535</v>
      </c>
    </row>
    <row r="7" spans="1:2" x14ac:dyDescent="0.25">
      <c r="A7" s="2" t="s">
        <v>25</v>
      </c>
      <c r="B7" s="9">
        <v>55.84</v>
      </c>
    </row>
    <row r="8" spans="1:2" x14ac:dyDescent="0.25">
      <c r="A8" s="2" t="s">
        <v>26</v>
      </c>
      <c r="B8" s="9">
        <v>94.666666666666671</v>
      </c>
    </row>
    <row r="9" spans="1:2" x14ac:dyDescent="0.25">
      <c r="A9" s="2" t="s">
        <v>27</v>
      </c>
      <c r="B9" s="9">
        <v>127</v>
      </c>
    </row>
    <row r="10" spans="1:2" x14ac:dyDescent="0.25">
      <c r="A10" s="2" t="s">
        <v>24</v>
      </c>
      <c r="B10" s="9">
        <v>132.75</v>
      </c>
    </row>
    <row r="11" spans="1:2" x14ac:dyDescent="0.25">
      <c r="A11" s="2" t="s">
        <v>0</v>
      </c>
      <c r="B11" s="9">
        <v>25.898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0D164-4A17-4CB7-8DB6-DCBC41C37978}">
  <dimension ref="A1:C11"/>
  <sheetViews>
    <sheetView topLeftCell="H51" zoomScale="59" zoomScaleNormal="59" workbookViewId="0">
      <selection activeCell="O86" sqref="O86"/>
    </sheetView>
  </sheetViews>
  <sheetFormatPr defaultRowHeight="15" x14ac:dyDescent="0.25"/>
  <cols>
    <col min="1" max="1" width="20.42578125" bestFit="1" customWidth="1"/>
    <col min="2" max="2" width="20.28515625" bestFit="1" customWidth="1"/>
    <col min="3" max="3" width="23.42578125" bestFit="1" customWidth="1"/>
  </cols>
  <sheetData>
    <row r="1" spans="1:3" x14ac:dyDescent="0.25">
      <c r="A1" s="1" t="s">
        <v>1</v>
      </c>
      <c r="B1" t="s">
        <v>30</v>
      </c>
      <c r="C1" t="s">
        <v>31</v>
      </c>
    </row>
    <row r="2" spans="1:3" x14ac:dyDescent="0.25">
      <c r="A2" s="2" t="s">
        <v>25</v>
      </c>
      <c r="B2" s="59">
        <v>2070409.42</v>
      </c>
      <c r="C2" s="59">
        <v>25</v>
      </c>
    </row>
    <row r="3" spans="1:3" x14ac:dyDescent="0.25">
      <c r="A3" s="2" t="s">
        <v>27</v>
      </c>
      <c r="B3" s="59">
        <v>125867.15</v>
      </c>
      <c r="C3" s="59">
        <v>1</v>
      </c>
    </row>
    <row r="4" spans="1:3" x14ac:dyDescent="0.25">
      <c r="A4" s="2" t="s">
        <v>22</v>
      </c>
      <c r="B4" s="59">
        <v>37597811.969999999</v>
      </c>
      <c r="C4" s="59">
        <v>200</v>
      </c>
    </row>
    <row r="5" spans="1:3" x14ac:dyDescent="0.25">
      <c r="A5" s="2" t="s">
        <v>28</v>
      </c>
      <c r="B5" s="59">
        <v>46354.49</v>
      </c>
      <c r="C5" s="59">
        <v>1</v>
      </c>
    </row>
    <row r="6" spans="1:3" x14ac:dyDescent="0.25">
      <c r="A6" s="2" t="s">
        <v>20</v>
      </c>
      <c r="B6" s="59">
        <v>30357686.859999999</v>
      </c>
      <c r="C6" s="59">
        <v>207</v>
      </c>
    </row>
    <row r="7" spans="1:3" x14ac:dyDescent="0.25">
      <c r="A7" s="2" t="s">
        <v>24</v>
      </c>
      <c r="B7" s="59">
        <v>495924.01</v>
      </c>
      <c r="C7" s="59">
        <v>4</v>
      </c>
    </row>
    <row r="8" spans="1:3" x14ac:dyDescent="0.25">
      <c r="A8" s="2" t="s">
        <v>23</v>
      </c>
      <c r="B8" s="59">
        <v>1598359.39</v>
      </c>
      <c r="C8" s="59">
        <v>19</v>
      </c>
    </row>
    <row r="9" spans="1:3" x14ac:dyDescent="0.25">
      <c r="A9" s="2" t="s">
        <v>21</v>
      </c>
      <c r="B9" s="59">
        <v>3391594.1</v>
      </c>
      <c r="C9" s="59">
        <v>40</v>
      </c>
    </row>
    <row r="10" spans="1:3" x14ac:dyDescent="0.25">
      <c r="A10" s="2" t="s">
        <v>26</v>
      </c>
      <c r="B10" s="59">
        <v>237748.62</v>
      </c>
      <c r="C10" s="59">
        <v>3</v>
      </c>
    </row>
    <row r="11" spans="1:3" x14ac:dyDescent="0.25">
      <c r="A11" s="2" t="s">
        <v>0</v>
      </c>
      <c r="B11" s="59">
        <v>75921756.010000005</v>
      </c>
      <c r="C11" s="59">
        <v>500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1CF5C-79B0-4B55-ADFF-45D659C3FB1C}">
  <dimension ref="A1:F7"/>
  <sheetViews>
    <sheetView topLeftCell="E2" workbookViewId="0">
      <selection activeCell="E2" sqref="E1:F6"/>
    </sheetView>
  </sheetViews>
  <sheetFormatPr defaultRowHeight="15" x14ac:dyDescent="0.25"/>
  <cols>
    <col min="1" max="1" width="13.140625" bestFit="1" customWidth="1"/>
    <col min="2" max="2" width="13.85546875" bestFit="1" customWidth="1"/>
    <col min="5" max="5" width="10.85546875" bestFit="1" customWidth="1"/>
    <col min="6" max="6" width="13.85546875" bestFit="1" customWidth="1"/>
  </cols>
  <sheetData>
    <row r="1" spans="1:6" x14ac:dyDescent="0.25">
      <c r="A1" s="1" t="s">
        <v>1</v>
      </c>
      <c r="B1" t="s">
        <v>30</v>
      </c>
      <c r="E1" t="str">
        <f t="shared" ref="E1:F6" si="0">A1</f>
        <v>Row Labels</v>
      </c>
      <c r="F1" t="str">
        <f t="shared" si="0"/>
        <v>Total Revenue</v>
      </c>
    </row>
    <row r="2" spans="1:6" x14ac:dyDescent="0.25">
      <c r="A2" s="2" t="s">
        <v>35</v>
      </c>
      <c r="B2" s="59">
        <v>17531138.27</v>
      </c>
      <c r="E2" t="str">
        <f t="shared" si="0"/>
        <v>Electronics</v>
      </c>
      <c r="F2">
        <f t="shared" si="0"/>
        <v>17531138.27</v>
      </c>
    </row>
    <row r="3" spans="1:6" x14ac:dyDescent="0.25">
      <c r="A3" s="2" t="s">
        <v>37</v>
      </c>
      <c r="B3" s="59">
        <v>17021689.219999999</v>
      </c>
      <c r="E3" t="str">
        <f t="shared" si="0"/>
        <v>Sports</v>
      </c>
      <c r="F3">
        <f t="shared" si="0"/>
        <v>17021689.219999999</v>
      </c>
    </row>
    <row r="4" spans="1:6" x14ac:dyDescent="0.25">
      <c r="A4" s="2" t="s">
        <v>33</v>
      </c>
      <c r="B4" s="59">
        <v>14459561.859999999</v>
      </c>
      <c r="E4" t="str">
        <f t="shared" si="0"/>
        <v>Beauty</v>
      </c>
      <c r="F4">
        <f t="shared" si="0"/>
        <v>14459561.859999999</v>
      </c>
    </row>
    <row r="5" spans="1:6" x14ac:dyDescent="0.25">
      <c r="A5" s="2" t="s">
        <v>34</v>
      </c>
      <c r="B5" s="59">
        <v>14395076.76</v>
      </c>
      <c r="E5" t="str">
        <f t="shared" si="0"/>
        <v>Clothing</v>
      </c>
      <c r="F5">
        <f t="shared" si="0"/>
        <v>14395076.76</v>
      </c>
    </row>
    <row r="6" spans="1:6" x14ac:dyDescent="0.25">
      <c r="A6" s="2" t="s">
        <v>36</v>
      </c>
      <c r="B6" s="59">
        <v>12514289.9</v>
      </c>
      <c r="E6" t="str">
        <f t="shared" si="0"/>
        <v>Home</v>
      </c>
      <c r="F6">
        <f t="shared" si="0"/>
        <v>12514289.9</v>
      </c>
    </row>
    <row r="7" spans="1:6" x14ac:dyDescent="0.25">
      <c r="A7" s="2" t="s">
        <v>0</v>
      </c>
      <c r="B7" s="59">
        <v>75921756.010000005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38C43-7B6E-4147-8CEF-F305EB55D814}">
  <dimension ref="A1:B8"/>
  <sheetViews>
    <sheetView workbookViewId="0">
      <selection activeCell="E15" sqref="E15"/>
    </sheetView>
  </sheetViews>
  <sheetFormatPr defaultRowHeight="15" x14ac:dyDescent="0.25"/>
  <cols>
    <col min="1" max="1" width="13.140625" bestFit="1" customWidth="1"/>
    <col min="2" max="2" width="13.85546875" bestFit="1" customWidth="1"/>
  </cols>
  <sheetData>
    <row r="1" spans="1:2" x14ac:dyDescent="0.25">
      <c r="A1" s="1" t="s">
        <v>1</v>
      </c>
      <c r="B1" t="s">
        <v>30</v>
      </c>
    </row>
    <row r="2" spans="1:2" x14ac:dyDescent="0.25">
      <c r="A2" s="2" t="s">
        <v>39</v>
      </c>
      <c r="B2" s="59">
        <v>11181041.99</v>
      </c>
    </row>
    <row r="3" spans="1:2" x14ac:dyDescent="0.25">
      <c r="A3" s="2" t="s">
        <v>43</v>
      </c>
      <c r="B3" s="59">
        <v>11377421.75</v>
      </c>
    </row>
    <row r="4" spans="1:2" x14ac:dyDescent="0.25">
      <c r="A4" s="2" t="s">
        <v>42</v>
      </c>
      <c r="B4" s="59">
        <v>11887377.77</v>
      </c>
    </row>
    <row r="5" spans="1:2" x14ac:dyDescent="0.25">
      <c r="A5" s="2" t="s">
        <v>38</v>
      </c>
      <c r="B5" s="59">
        <v>13304617.6</v>
      </c>
    </row>
    <row r="6" spans="1:2" x14ac:dyDescent="0.25">
      <c r="A6" s="2" t="s">
        <v>41</v>
      </c>
      <c r="B6" s="59">
        <v>13592769.890000001</v>
      </c>
    </row>
    <row r="7" spans="1:2" x14ac:dyDescent="0.25">
      <c r="A7" s="2" t="s">
        <v>40</v>
      </c>
      <c r="B7" s="59">
        <v>14578527.01</v>
      </c>
    </row>
    <row r="8" spans="1:2" x14ac:dyDescent="0.25">
      <c r="A8" s="2" t="s">
        <v>0</v>
      </c>
      <c r="B8" s="59">
        <v>75921756.010000005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00620-F17A-477D-B541-1FF9096F54E3}">
  <dimension ref="A1:C8"/>
  <sheetViews>
    <sheetView workbookViewId="0">
      <selection activeCell="R38" sqref="R25:S38"/>
    </sheetView>
  </sheetViews>
  <sheetFormatPr defaultRowHeight="15" x14ac:dyDescent="0.25"/>
  <cols>
    <col min="1" max="2" width="11.85546875" bestFit="1" customWidth="1"/>
    <col min="3" max="4" width="12.7109375" bestFit="1" customWidth="1"/>
  </cols>
  <sheetData>
    <row r="1" spans="1:3" x14ac:dyDescent="0.25">
      <c r="A1" s="32" t="s">
        <v>30</v>
      </c>
      <c r="C1" t="s">
        <v>45</v>
      </c>
    </row>
    <row r="2" spans="1:3" x14ac:dyDescent="0.25">
      <c r="A2" s="32">
        <v>75921756.010000005</v>
      </c>
      <c r="C2" s="33">
        <v>10845.965144285716</v>
      </c>
    </row>
    <row r="4" spans="1:3" x14ac:dyDescent="0.25">
      <c r="A4" t="s">
        <v>31</v>
      </c>
      <c r="C4" t="s">
        <v>46</v>
      </c>
    </row>
    <row r="5" spans="1:3" x14ac:dyDescent="0.25">
      <c r="A5" s="59">
        <v>500</v>
      </c>
      <c r="C5" s="32">
        <v>37597811.969999999</v>
      </c>
    </row>
    <row r="7" spans="1:3" x14ac:dyDescent="0.25">
      <c r="A7" t="s">
        <v>44</v>
      </c>
      <c r="C7" t="s">
        <v>47</v>
      </c>
    </row>
    <row r="8" spans="1:3" x14ac:dyDescent="0.25">
      <c r="A8" s="59">
        <v>7000</v>
      </c>
      <c r="C8" s="59">
        <v>26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5168F-4265-4071-BF67-E43E601A2A2B}">
  <dimension ref="B3:J26"/>
  <sheetViews>
    <sheetView topLeftCell="A4" zoomScale="122" workbookViewId="0">
      <selection activeCell="G17" sqref="G17"/>
    </sheetView>
  </sheetViews>
  <sheetFormatPr defaultRowHeight="15" x14ac:dyDescent="0.25"/>
  <sheetData>
    <row r="3" spans="2:10" x14ac:dyDescent="0.25">
      <c r="B3" s="14" t="s">
        <v>48</v>
      </c>
      <c r="D3" s="42" t="s">
        <v>58</v>
      </c>
    </row>
    <row r="4" spans="2:10" x14ac:dyDescent="0.25">
      <c r="B4" s="13" t="s">
        <v>49</v>
      </c>
      <c r="D4" s="41" t="s">
        <v>59</v>
      </c>
    </row>
    <row r="5" spans="2:10" x14ac:dyDescent="0.25">
      <c r="D5" s="40" t="s">
        <v>60</v>
      </c>
    </row>
    <row r="6" spans="2:10" x14ac:dyDescent="0.25">
      <c r="B6" s="15" t="s">
        <v>50</v>
      </c>
      <c r="D6" s="39" t="s">
        <v>61</v>
      </c>
    </row>
    <row r="7" spans="2:10" x14ac:dyDescent="0.25">
      <c r="B7" s="16" t="s">
        <v>51</v>
      </c>
      <c r="D7" s="38" t="s">
        <v>62</v>
      </c>
      <c r="G7" s="15"/>
    </row>
    <row r="8" spans="2:10" x14ac:dyDescent="0.25">
      <c r="B8" s="17" t="s">
        <v>52</v>
      </c>
      <c r="J8" s="29"/>
    </row>
    <row r="9" spans="2:10" x14ac:dyDescent="0.25">
      <c r="D9" s="37" t="s">
        <v>63</v>
      </c>
      <c r="G9" s="13"/>
    </row>
    <row r="10" spans="2:10" x14ac:dyDescent="0.25">
      <c r="B10" s="18" t="s">
        <v>53</v>
      </c>
      <c r="D10" s="36" t="s">
        <v>64</v>
      </c>
      <c r="G10" s="44"/>
      <c r="J10" s="38"/>
    </row>
    <row r="11" spans="2:10" x14ac:dyDescent="0.25">
      <c r="B11" s="31" t="s">
        <v>75</v>
      </c>
      <c r="D11" s="35" t="s">
        <v>65</v>
      </c>
      <c r="G11" s="16"/>
    </row>
    <row r="12" spans="2:10" x14ac:dyDescent="0.25">
      <c r="D12" s="13" t="s">
        <v>49</v>
      </c>
      <c r="G12" s="37"/>
    </row>
    <row r="13" spans="2:10" x14ac:dyDescent="0.25">
      <c r="B13" s="19" t="s">
        <v>54</v>
      </c>
      <c r="D13" s="34" t="s">
        <v>66</v>
      </c>
      <c r="G13" s="27"/>
    </row>
    <row r="14" spans="2:10" x14ac:dyDescent="0.25">
      <c r="G14" s="36"/>
    </row>
    <row r="15" spans="2:10" x14ac:dyDescent="0.25">
      <c r="B15" s="20" t="s">
        <v>55</v>
      </c>
      <c r="D15" s="30" t="s">
        <v>67</v>
      </c>
      <c r="G15" s="38"/>
    </row>
    <row r="16" spans="2:10" x14ac:dyDescent="0.25">
      <c r="B16" s="21" t="s">
        <v>56</v>
      </c>
      <c r="D16" s="29" t="s">
        <v>68</v>
      </c>
      <c r="G16" s="30"/>
    </row>
    <row r="17" spans="2:8" x14ac:dyDescent="0.25">
      <c r="B17" s="22" t="s">
        <v>57</v>
      </c>
      <c r="G17" s="43"/>
    </row>
    <row r="19" spans="2:8" x14ac:dyDescent="0.25">
      <c r="B19" s="23" t="s">
        <v>69</v>
      </c>
      <c r="G19" s="15"/>
    </row>
    <row r="20" spans="2:8" x14ac:dyDescent="0.25">
      <c r="B20" s="24" t="s">
        <v>70</v>
      </c>
      <c r="G20" s="14"/>
    </row>
    <row r="21" spans="2:8" x14ac:dyDescent="0.25">
      <c r="G21" s="21"/>
      <c r="H21" s="23"/>
    </row>
    <row r="22" spans="2:8" x14ac:dyDescent="0.25">
      <c r="B22" s="25" t="s">
        <v>71</v>
      </c>
      <c r="G22" s="23"/>
    </row>
    <row r="23" spans="2:8" x14ac:dyDescent="0.25">
      <c r="B23" s="26" t="s">
        <v>72</v>
      </c>
      <c r="G23" s="45"/>
    </row>
    <row r="25" spans="2:8" x14ac:dyDescent="0.25">
      <c r="B25" s="27" t="s">
        <v>73</v>
      </c>
    </row>
    <row r="26" spans="2:8" x14ac:dyDescent="0.25">
      <c r="B26" s="28" t="s">
        <v>74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1FEE6-1CB9-41C4-BC35-B394D4BC97E0}">
  <dimension ref="A1"/>
  <sheetViews>
    <sheetView showGridLines="0" tabSelected="1" topLeftCell="A17" zoomScale="35" zoomScaleNormal="31" workbookViewId="0">
      <selection activeCell="AX40" sqref="AX40"/>
    </sheetView>
  </sheetViews>
  <sheetFormatPr defaultRowHeight="15" x14ac:dyDescent="0.25"/>
  <cols>
    <col min="1" max="6" width="9.140625" style="13"/>
    <col min="7" max="7" width="9.140625" style="13" customWidth="1"/>
    <col min="8" max="49" width="9.140625" style="13"/>
    <col min="50" max="50" width="18" style="13" bestFit="1" customWidth="1"/>
    <col min="51" max="51" width="26.42578125" style="13" bestFit="1" customWidth="1"/>
    <col min="52" max="52" width="24.85546875" style="13" bestFit="1" customWidth="1"/>
    <col min="53" max="53" width="21.85546875" style="13" bestFit="1" customWidth="1"/>
    <col min="54" max="54" width="24.42578125" style="13" bestFit="1" customWidth="1"/>
    <col min="55" max="55" width="16" style="13" bestFit="1" customWidth="1"/>
    <col min="56" max="56" width="25.140625" style="13" bestFit="1" customWidth="1"/>
    <col min="57" max="16384" width="9.14062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0FDD9-C4FB-428F-9060-CC4806C06B73}">
  <dimension ref="C2:L30"/>
  <sheetViews>
    <sheetView showGridLines="0" zoomScale="52" zoomScaleNormal="30" workbookViewId="0">
      <selection activeCell="E17" sqref="E17"/>
    </sheetView>
  </sheetViews>
  <sheetFormatPr defaultRowHeight="15" x14ac:dyDescent="0.25"/>
  <cols>
    <col min="1" max="1" width="17.42578125" style="43" bestFit="1" customWidth="1"/>
    <col min="2" max="2" width="17.85546875" style="43" customWidth="1"/>
    <col min="3" max="3" width="16.28515625" style="46" customWidth="1"/>
    <col min="4" max="4" width="14.140625" style="47" customWidth="1"/>
    <col min="5" max="5" width="45.42578125" style="47" bestFit="1" customWidth="1"/>
    <col min="6" max="6" width="61" style="48" bestFit="1" customWidth="1"/>
    <col min="7" max="7" width="55.7109375" style="43" bestFit="1" customWidth="1"/>
    <col min="8" max="8" width="49.5703125" style="43" bestFit="1" customWidth="1"/>
    <col min="9" max="9" width="55.28515625" style="43" bestFit="1" customWidth="1"/>
    <col min="10" max="10" width="37.28515625" style="43" bestFit="1" customWidth="1"/>
    <col min="11" max="11" width="56" style="43" bestFit="1" customWidth="1"/>
    <col min="12" max="12" width="94" style="43" bestFit="1" customWidth="1"/>
    <col min="13" max="13" width="143" style="43" bestFit="1" customWidth="1"/>
    <col min="14" max="14" width="128.140625" style="43" bestFit="1" customWidth="1"/>
    <col min="15" max="15" width="141.28515625" style="43" bestFit="1" customWidth="1"/>
    <col min="16" max="16" width="96.28515625" style="43" bestFit="1" customWidth="1"/>
    <col min="17" max="17" width="143" style="43" bestFit="1" customWidth="1"/>
    <col min="18" max="18" width="18" style="43" bestFit="1" customWidth="1"/>
    <col min="19" max="19" width="22.85546875" style="43" bestFit="1" customWidth="1"/>
    <col min="20" max="20" width="21" style="43" bestFit="1" customWidth="1"/>
    <col min="21" max="21" width="18.85546875" style="43" bestFit="1" customWidth="1"/>
    <col min="22" max="22" width="20.85546875" style="43" bestFit="1" customWidth="1"/>
    <col min="23" max="23" width="14.140625" style="43" bestFit="1" customWidth="1"/>
    <col min="24" max="24" width="21.42578125" style="43" bestFit="1" customWidth="1"/>
    <col min="25" max="33" width="9.140625" style="43"/>
    <col min="34" max="34" width="21.7109375" style="43" bestFit="1" customWidth="1"/>
    <col min="35" max="35" width="32.140625" style="43" bestFit="1" customWidth="1"/>
    <col min="36" max="36" width="30.42578125" style="43" bestFit="1" customWidth="1"/>
    <col min="37" max="37" width="27.28515625" style="43" bestFit="1" customWidth="1"/>
    <col min="38" max="38" width="30.140625" style="43" bestFit="1" customWidth="1"/>
    <col min="39" max="39" width="21" style="43" bestFit="1" customWidth="1"/>
    <col min="40" max="40" width="30.85546875" style="43" bestFit="1" customWidth="1"/>
    <col min="41" max="16384" width="9.140625" style="43"/>
  </cols>
  <sheetData>
    <row r="2" spans="5:12" ht="36" x14ac:dyDescent="0.55000000000000004">
      <c r="E2" s="49"/>
      <c r="F2" s="50" t="s">
        <v>76</v>
      </c>
      <c r="G2" s="50" t="s">
        <v>77</v>
      </c>
      <c r="H2" s="50" t="s">
        <v>78</v>
      </c>
      <c r="I2" s="50" t="s">
        <v>79</v>
      </c>
      <c r="J2" s="50" t="s">
        <v>80</v>
      </c>
      <c r="K2" s="50" t="s">
        <v>81</v>
      </c>
    </row>
    <row r="3" spans="5:12" ht="36" x14ac:dyDescent="0.55000000000000004">
      <c r="E3" s="50" t="s">
        <v>22</v>
      </c>
      <c r="F3" s="49">
        <v>200</v>
      </c>
      <c r="G3" s="51">
        <v>37597811.969999999</v>
      </c>
      <c r="H3" s="52">
        <v>17.614999999999998</v>
      </c>
      <c r="I3" s="52">
        <v>17.260000000000002</v>
      </c>
      <c r="J3" s="53">
        <v>0.49521789202356986</v>
      </c>
      <c r="K3" s="53">
        <v>0.49521789202356986</v>
      </c>
    </row>
    <row r="4" spans="5:12" ht="36" x14ac:dyDescent="0.55000000000000004">
      <c r="E4" s="50" t="s">
        <v>20</v>
      </c>
      <c r="F4" s="49">
        <v>207</v>
      </c>
      <c r="G4" s="51">
        <v>30357686.860000003</v>
      </c>
      <c r="H4" s="52">
        <v>28.579710144927535</v>
      </c>
      <c r="I4" s="52">
        <v>12.748792270531402</v>
      </c>
      <c r="J4" s="53">
        <v>0.39985490925685979</v>
      </c>
      <c r="K4" s="58">
        <v>0.89507280128042965</v>
      </c>
    </row>
    <row r="5" spans="5:12" ht="36" x14ac:dyDescent="0.55000000000000004">
      <c r="E5" s="50" t="s">
        <v>21</v>
      </c>
      <c r="F5" s="49">
        <v>40</v>
      </c>
      <c r="G5" s="51">
        <v>3391594.1000000006</v>
      </c>
      <c r="H5" s="52">
        <v>22.65</v>
      </c>
      <c r="I5" s="52">
        <v>11.375</v>
      </c>
      <c r="J5" s="53">
        <v>4.4672229387756494E-2</v>
      </c>
      <c r="K5" s="53">
        <v>0.93974503066818615</v>
      </c>
    </row>
    <row r="6" spans="5:12" ht="36" x14ac:dyDescent="0.55000000000000004">
      <c r="E6" s="50" t="s">
        <v>25</v>
      </c>
      <c r="F6" s="49">
        <v>25</v>
      </c>
      <c r="G6" s="51">
        <v>2070409.4199999997</v>
      </c>
      <c r="H6" s="52">
        <v>55.84</v>
      </c>
      <c r="I6" s="52">
        <v>7.8</v>
      </c>
      <c r="J6" s="53">
        <v>2.7270304703269726E-2</v>
      </c>
      <c r="K6" s="53">
        <v>0.9670153353714559</v>
      </c>
    </row>
    <row r="7" spans="5:12" ht="36" x14ac:dyDescent="0.55000000000000004">
      <c r="E7" s="50" t="s">
        <v>23</v>
      </c>
      <c r="F7" s="49">
        <v>19</v>
      </c>
      <c r="G7" s="51">
        <v>1598359.39</v>
      </c>
      <c r="H7" s="52">
        <v>13.736842105263158</v>
      </c>
      <c r="I7" s="52">
        <v>8.3157894736842106</v>
      </c>
      <c r="J7" s="53">
        <v>2.1052718930651085E-2</v>
      </c>
      <c r="K7" s="53">
        <v>0.98806805430210698</v>
      </c>
    </row>
    <row r="8" spans="5:12" ht="36" x14ac:dyDescent="0.55000000000000004">
      <c r="E8" s="50" t="s">
        <v>24</v>
      </c>
      <c r="F8" s="49">
        <v>4</v>
      </c>
      <c r="G8" s="51">
        <v>495924.01</v>
      </c>
      <c r="H8" s="52">
        <v>132.75</v>
      </c>
      <c r="I8" s="52">
        <v>12.5</v>
      </c>
      <c r="J8" s="53">
        <v>6.5320408281215143E-3</v>
      </c>
      <c r="K8" s="53">
        <v>0.99460009513022851</v>
      </c>
    </row>
    <row r="9" spans="5:12" ht="36" x14ac:dyDescent="0.55000000000000004">
      <c r="E9" s="50" t="s">
        <v>26</v>
      </c>
      <c r="F9" s="49">
        <v>3</v>
      </c>
      <c r="G9" s="51">
        <v>237748.62000000002</v>
      </c>
      <c r="H9" s="52">
        <v>94.666666666666671</v>
      </c>
      <c r="I9" s="52">
        <v>10.666666666666666</v>
      </c>
      <c r="J9" s="53">
        <v>3.1314952721679021E-3</v>
      </c>
      <c r="K9" s="53">
        <v>0.99773159040239645</v>
      </c>
    </row>
    <row r="10" spans="5:12" ht="36" x14ac:dyDescent="0.55000000000000004">
      <c r="E10" s="50" t="s">
        <v>27</v>
      </c>
      <c r="F10" s="49">
        <v>1</v>
      </c>
      <c r="G10" s="51">
        <v>125867.15</v>
      </c>
      <c r="H10" s="52">
        <v>127</v>
      </c>
      <c r="I10" s="52">
        <v>9</v>
      </c>
      <c r="J10" s="53">
        <v>1.6578535141286966E-3</v>
      </c>
      <c r="K10" s="53">
        <v>0.99938944391652518</v>
      </c>
    </row>
    <row r="11" spans="5:12" ht="36" x14ac:dyDescent="0.55000000000000004">
      <c r="E11" s="50" t="s">
        <v>28</v>
      </c>
      <c r="F11" s="49">
        <v>1</v>
      </c>
      <c r="G11" s="51">
        <v>46354.49</v>
      </c>
      <c r="H11" s="52">
        <v>5</v>
      </c>
      <c r="I11" s="52">
        <v>10</v>
      </c>
      <c r="J11" s="53">
        <v>6.1055608347486629E-4</v>
      </c>
      <c r="K11" s="53">
        <v>1</v>
      </c>
    </row>
    <row r="13" spans="5:12" x14ac:dyDescent="0.25">
      <c r="F13" s="54"/>
      <c r="G13" s="54"/>
      <c r="H13" s="55"/>
      <c r="I13" s="56"/>
      <c r="J13" s="56"/>
      <c r="K13" s="57"/>
      <c r="L13" s="54"/>
    </row>
    <row r="14" spans="5:12" x14ac:dyDescent="0.25">
      <c r="F14" s="43"/>
      <c r="H14" s="46"/>
      <c r="I14" s="47"/>
      <c r="J14" s="47"/>
      <c r="K14" s="48"/>
    </row>
    <row r="15" spans="5:12" x14ac:dyDescent="0.25">
      <c r="F15" s="43"/>
      <c r="H15" s="46"/>
      <c r="I15" s="47"/>
      <c r="J15" s="47"/>
      <c r="K15" s="48"/>
    </row>
    <row r="16" spans="5:12" x14ac:dyDescent="0.25">
      <c r="F16" s="43"/>
      <c r="H16" s="46"/>
      <c r="I16" s="47"/>
      <c r="J16" s="47"/>
      <c r="K16" s="48"/>
    </row>
    <row r="17" spans="3:11" x14ac:dyDescent="0.25">
      <c r="F17" s="43"/>
      <c r="H17" s="46"/>
      <c r="I17" s="47"/>
      <c r="J17" s="47"/>
      <c r="K17" s="48"/>
    </row>
    <row r="18" spans="3:11" x14ac:dyDescent="0.25">
      <c r="F18" s="43"/>
      <c r="H18" s="46"/>
      <c r="I18" s="47"/>
      <c r="J18" s="47"/>
      <c r="K18" s="48"/>
    </row>
    <row r="19" spans="3:11" x14ac:dyDescent="0.25">
      <c r="F19" s="43"/>
      <c r="H19" s="46"/>
      <c r="I19" s="47"/>
      <c r="J19" s="47"/>
      <c r="K19" s="48"/>
    </row>
    <row r="20" spans="3:11" x14ac:dyDescent="0.25">
      <c r="F20" s="43"/>
      <c r="H20" s="46"/>
      <c r="I20" s="47"/>
      <c r="J20" s="47"/>
      <c r="K20" s="48"/>
    </row>
    <row r="21" spans="3:11" x14ac:dyDescent="0.25">
      <c r="F21" s="43"/>
      <c r="H21" s="46"/>
      <c r="I21" s="47"/>
      <c r="J21" s="47"/>
      <c r="K21" s="48"/>
    </row>
    <row r="22" spans="3:11" x14ac:dyDescent="0.25">
      <c r="C22" s="43"/>
      <c r="D22" s="43"/>
      <c r="E22" s="43"/>
      <c r="F22" s="43"/>
      <c r="H22" s="46"/>
      <c r="I22" s="47"/>
      <c r="J22" s="47"/>
      <c r="K22" s="48"/>
    </row>
    <row r="23" spans="3:11" x14ac:dyDescent="0.25">
      <c r="C23" s="43"/>
      <c r="D23" s="43"/>
      <c r="E23" s="43"/>
    </row>
    <row r="24" spans="3:11" x14ac:dyDescent="0.25">
      <c r="C24" s="43"/>
      <c r="D24" s="43"/>
      <c r="E24" s="43"/>
    </row>
    <row r="25" spans="3:11" x14ac:dyDescent="0.25">
      <c r="C25" s="43"/>
      <c r="D25" s="43"/>
      <c r="E25" s="43"/>
    </row>
    <row r="26" spans="3:11" x14ac:dyDescent="0.25">
      <c r="C26" s="43"/>
      <c r="D26" s="43"/>
      <c r="E26" s="43"/>
    </row>
    <row r="27" spans="3:11" x14ac:dyDescent="0.25">
      <c r="C27" s="43"/>
      <c r="D27" s="43"/>
      <c r="E27" s="43"/>
    </row>
    <row r="28" spans="3:11" x14ac:dyDescent="0.25">
      <c r="C28" s="43"/>
      <c r="D28" s="43"/>
      <c r="E28" s="43"/>
    </row>
    <row r="29" spans="3:11" x14ac:dyDescent="0.25">
      <c r="C29" s="43"/>
      <c r="D29" s="43"/>
      <c r="E29" s="43"/>
    </row>
    <row r="30" spans="3:11" x14ac:dyDescent="0.25">
      <c r="C30" s="43"/>
      <c r="D30" s="43"/>
      <c r="E30" s="43"/>
    </row>
  </sheetData>
  <conditionalFormatting sqref="G14:G22">
    <cfRule type="dataBar" priority="11">
      <dataBar>
        <cfvo type="min"/>
        <cfvo type="max"/>
        <color rgb="FF638EC6"/>
      </dataBar>
      <extLst>
        <ext xmlns:x14="http://schemas.microsoft.com/office/spreadsheetml/2009/9/main" uri="{B025F937-C7B1-47D3-B67F-A62EFF666E3E}">
          <x14:id>{BA60A13B-37B3-45AF-B0B7-F94769B8326A}</x14:id>
        </ext>
      </extLst>
    </cfRule>
  </conditionalFormatting>
  <conditionalFormatting sqref="H14:H22">
    <cfRule type="colorScale" priority="10">
      <colorScale>
        <cfvo type="min"/>
        <cfvo type="percentile" val="50"/>
        <cfvo type="max"/>
        <color rgb="FFF8696B"/>
        <color rgb="FFFFEB84"/>
        <color rgb="FF63BE7B"/>
      </colorScale>
    </cfRule>
  </conditionalFormatting>
  <conditionalFormatting pivot="1" sqref="F3:F11">
    <cfRule type="dataBar" priority="7">
      <dataBar>
        <cfvo type="min"/>
        <cfvo type="max"/>
        <color rgb="FF638EC6"/>
      </dataBar>
      <extLst>
        <ext xmlns:x14="http://schemas.microsoft.com/office/spreadsheetml/2009/9/main" uri="{B025F937-C7B1-47D3-B67F-A62EFF666E3E}">
          <x14:id>{1D46EFC5-A781-4B4B-A42A-6B391F3646AC}</x14:id>
        </ext>
      </extLst>
    </cfRule>
  </conditionalFormatting>
  <conditionalFormatting pivot="1" sqref="G3:G11">
    <cfRule type="colorScale" priority="6">
      <colorScale>
        <cfvo type="min"/>
        <cfvo type="percentile" val="50"/>
        <cfvo type="max"/>
        <color rgb="FFF8696B"/>
        <color rgb="FFFFEB84"/>
        <color rgb="FF63BE7B"/>
      </colorScale>
    </cfRule>
  </conditionalFormatting>
  <conditionalFormatting pivot="1" sqref="K3:K5 K7:K11">
    <cfRule type="cellIs" dxfId="7" priority="5" stopIfTrue="1" operator="lessThan">
      <formula>0.8</formula>
    </cfRule>
  </conditionalFormatting>
  <conditionalFormatting pivot="1" sqref="K3:K5 K7:K11">
    <cfRule type="cellIs" dxfId="6" priority="4" stopIfTrue="1" operator="greaterThan">
      <formula>0.8</formula>
    </cfRule>
  </conditionalFormatting>
  <conditionalFormatting pivot="1" sqref="K6">
    <cfRule type="cellIs" dxfId="5" priority="3" stopIfTrue="1" operator="lessThan">
      <formula>0.9</formula>
    </cfRule>
  </conditionalFormatting>
  <conditionalFormatting pivot="1" sqref="K6">
    <cfRule type="cellIs" dxfId="4" priority="2" stopIfTrue="1" operator="greaterThan">
      <formula>0.9</formula>
    </cfRule>
  </conditionalFormatting>
  <conditionalFormatting pivot="1" sqref="K4">
    <cfRule type="colorScale" priority="1">
      <colorScale>
        <cfvo type="min"/>
        <cfvo type="max"/>
        <color rgb="FFFCFCFF"/>
        <color rgb="FF63BE7B"/>
      </colorScale>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BA60A13B-37B3-45AF-B0B7-F94769B8326A}">
            <x14:dataBar minLength="0" maxLength="100" border="1" negativeBarBorderColorSameAsPositive="0">
              <x14:cfvo type="autoMin"/>
              <x14:cfvo type="autoMax"/>
              <x14:borderColor rgb="FF638EC6"/>
              <x14:negativeFillColor rgb="FFFF0000"/>
              <x14:negativeBorderColor rgb="FFFF0000"/>
              <x14:axisColor rgb="FF000000"/>
            </x14:dataBar>
          </x14:cfRule>
          <xm:sqref>G14:G22</xm:sqref>
        </x14:conditionalFormatting>
        <x14:conditionalFormatting xmlns:xm="http://schemas.microsoft.com/office/excel/2006/main" pivot="1">
          <x14:cfRule type="dataBar" id="{1D46EFC5-A781-4B4B-A42A-6B391F3646AC}">
            <x14:dataBar minLength="0" maxLength="100" border="1" negativeBarBorderColorSameAsPositive="0">
              <x14:cfvo type="autoMin"/>
              <x14:cfvo type="autoMax"/>
              <x14:borderColor rgb="FF638EC6"/>
              <x14:negativeFillColor rgb="FFFF0000"/>
              <x14:negativeBorderColor rgb="FFFF0000"/>
              <x14:axisColor rgb="FF000000"/>
            </x14:dataBar>
          </x14:cfRule>
          <xm:sqref>F3:F11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44097866-B416-4588-857B-01524C98AF36}">
  <ds:schemaRefs/>
</ds:datastoreItem>
</file>

<file path=customXml/itemProps2.xml><?xml version="1.0" encoding="utf-8"?>
<ds:datastoreItem xmlns:ds="http://schemas.openxmlformats.org/officeDocument/2006/customXml" ds:itemID="{448234D3-F7C6-411C-AD26-72FC25DC4F8E}">
  <ds:schemaRefs/>
</ds:datastoreItem>
</file>

<file path=customXml/itemProps3.xml><?xml version="1.0" encoding="utf-8"?>
<ds:datastoreItem xmlns:ds="http://schemas.openxmlformats.org/officeDocument/2006/customXml" ds:itemID="{10032DBA-3FEF-419B-9557-705CD5E6AD87}">
  <ds:schemaRefs/>
</ds:datastoreItem>
</file>

<file path=customXml/itemProps4.xml><?xml version="1.0" encoding="utf-8"?>
<ds:datastoreItem xmlns:ds="http://schemas.openxmlformats.org/officeDocument/2006/customXml" ds:itemID="{DF0961FB-6AF1-4F8D-9FD3-42BD7C5470E1}">
  <ds:schemaRefs/>
</ds:datastoreItem>
</file>

<file path=customXml/itemProps5.xml><?xml version="1.0" encoding="utf-8"?>
<ds:datastoreItem xmlns:ds="http://schemas.openxmlformats.org/officeDocument/2006/customXml" ds:itemID="{4443C969-F82A-44C9-AB7F-306304B0FE01}">
  <ds:schemaRefs/>
</ds:datastoreItem>
</file>

<file path=customXml/itemProps6.xml><?xml version="1.0" encoding="utf-8"?>
<ds:datastoreItem xmlns:ds="http://schemas.openxmlformats.org/officeDocument/2006/customXml" ds:itemID="{ABA1EC1A-0C9F-4CC1-B723-DF5CB5B2D1CC}">
  <ds:schemaRefs/>
</ds:datastoreItem>
</file>

<file path=customXml/itemProps7.xml><?xml version="1.0" encoding="utf-8"?>
<ds:datastoreItem xmlns:ds="http://schemas.openxmlformats.org/officeDocument/2006/customXml" ds:itemID="{B8ACC0AC-AC87-4C09-A29F-0082ACC56E05}">
  <ds:schemaRefs/>
</ds:datastoreItem>
</file>

<file path=customXml/itemProps8.xml><?xml version="1.0" encoding="utf-8"?>
<ds:datastoreItem xmlns:ds="http://schemas.openxmlformats.org/officeDocument/2006/customXml" ds:itemID="{AC53AEFC-8562-4CFC-9FB8-3945BCB3EDDD}">
  <ds:schemaRefs/>
</ds:datastoreItem>
</file>

<file path=customXml/itemProps9.xml><?xml version="1.0" encoding="utf-8"?>
<ds:datastoreItem xmlns:ds="http://schemas.openxmlformats.org/officeDocument/2006/customXml" ds:itemID="{270A88BD-7391-47BA-8307-329CA5CF1B42}">
  <ds:schemaRefs/>
</ds:datastoreItem>
</file>

<file path=customXml/itemProps10.xml><?xml version="1.0" encoding="utf-8"?>
<ds:datastoreItem xmlns:ds="http://schemas.openxmlformats.org/officeDocument/2006/customXml" ds:itemID="{1F5CFDDE-BF65-4A43-81C9-112FCF338894}">
  <ds:schemaRefs/>
</ds:datastoreItem>
</file>

<file path=customXml/itemProps11.xml><?xml version="1.0" encoding="utf-8"?>
<ds:datastoreItem xmlns:ds="http://schemas.openxmlformats.org/officeDocument/2006/customXml" ds:itemID="{0D13444B-B11C-4AC6-B016-A9BE90EB7130}">
  <ds:schemaRefs/>
</ds:datastoreItem>
</file>

<file path=customXml/itemProps12.xml><?xml version="1.0" encoding="utf-8"?>
<ds:datastoreItem xmlns:ds="http://schemas.openxmlformats.org/officeDocument/2006/customXml" ds:itemID="{D0DB9692-5787-483F-B293-14047C35F982}">
  <ds:schemaRefs/>
</ds:datastoreItem>
</file>

<file path=customXml/itemProps13.xml><?xml version="1.0" encoding="utf-8"?>
<ds:datastoreItem xmlns:ds="http://schemas.openxmlformats.org/officeDocument/2006/customXml" ds:itemID="{2E4F2E1C-BA2A-4FEA-ADAB-72AA228FFA9D}">
  <ds:schemaRefs/>
</ds:datastoreItem>
</file>

<file path=customXml/itemProps14.xml><?xml version="1.0" encoding="utf-8"?>
<ds:datastoreItem xmlns:ds="http://schemas.openxmlformats.org/officeDocument/2006/customXml" ds:itemID="{5545BC4A-7028-41A3-8935-54C0EE1E1863}">
  <ds:schemaRefs/>
</ds:datastoreItem>
</file>

<file path=customXml/itemProps15.xml><?xml version="1.0" encoding="utf-8"?>
<ds:datastoreItem xmlns:ds="http://schemas.openxmlformats.org/officeDocument/2006/customXml" ds:itemID="{D6B80831-90C0-4751-9346-B12B3B8BED85}">
  <ds:schemaRefs/>
</ds:datastoreItem>
</file>

<file path=customXml/itemProps16.xml><?xml version="1.0" encoding="utf-8"?>
<ds:datastoreItem xmlns:ds="http://schemas.openxmlformats.org/officeDocument/2006/customXml" ds:itemID="{AC0197D6-799E-43E8-9A6C-959F3D7B56B8}">
  <ds:schemaRefs/>
</ds:datastoreItem>
</file>

<file path=customXml/itemProps17.xml><?xml version="1.0" encoding="utf-8"?>
<ds:datastoreItem xmlns:ds="http://schemas.openxmlformats.org/officeDocument/2006/customXml" ds:itemID="{78948624-88FC-43FA-93A5-7F094B826657}">
  <ds:schemaRefs/>
</ds:datastoreItem>
</file>

<file path=customXml/itemProps18.xml><?xml version="1.0" encoding="utf-8"?>
<ds:datastoreItem xmlns:ds="http://schemas.openxmlformats.org/officeDocument/2006/customXml" ds:itemID="{A309AE04-F8CB-45B8-AFA8-851174AB0C66}">
  <ds:schemaRefs/>
</ds:datastoreItem>
</file>

<file path=customXml/itemProps19.xml><?xml version="1.0" encoding="utf-8"?>
<ds:datastoreItem xmlns:ds="http://schemas.openxmlformats.org/officeDocument/2006/customXml" ds:itemID="{1FB8D345-B22A-4C25-BB39-1296EF1FB80D}">
  <ds:schemaRefs/>
</ds:datastoreItem>
</file>

<file path=customXml/itemProps20.xml><?xml version="1.0" encoding="utf-8"?>
<ds:datastoreItem xmlns:ds="http://schemas.openxmlformats.org/officeDocument/2006/customXml" ds:itemID="{53267E4A-D1DE-45FE-98EB-5C79E42F6A26}">
  <ds:schemaRefs/>
</ds:datastoreItem>
</file>

<file path=customXml/itemProps21.xml><?xml version="1.0" encoding="utf-8"?>
<ds:datastoreItem xmlns:ds="http://schemas.openxmlformats.org/officeDocument/2006/customXml" ds:itemID="{4DF171D5-40AC-4FD7-B459-31C9A0FC9094}">
  <ds:schemaRefs/>
</ds:datastoreItem>
</file>

<file path=customXml/itemProps22.xml><?xml version="1.0" encoding="utf-8"?>
<ds:datastoreItem xmlns:ds="http://schemas.openxmlformats.org/officeDocument/2006/customXml" ds:itemID="{FF4D7FFB-4C03-43F8-8C58-86A98ADDFB0F}">
  <ds:schemaRefs/>
</ds:datastoreItem>
</file>

<file path=customXml/itemProps23.xml><?xml version="1.0" encoding="utf-8"?>
<ds:datastoreItem xmlns:ds="http://schemas.openxmlformats.org/officeDocument/2006/customXml" ds:itemID="{C4F9885A-F75E-418D-83F8-2C4B4636AF40}">
  <ds:schemaRefs>
    <ds:schemaRef ds:uri="http://schemas.microsoft.com/DataMashup"/>
  </ds:schemaRefs>
</ds:datastoreItem>
</file>

<file path=customXml/itemProps24.xml><?xml version="1.0" encoding="utf-8"?>
<ds:datastoreItem xmlns:ds="http://schemas.openxmlformats.org/officeDocument/2006/customXml" ds:itemID="{A67A1056-0B87-4221-8C0B-E3936A5596FD}">
  <ds:schemaRefs/>
</ds:datastoreItem>
</file>

<file path=customXml/itemProps25.xml><?xml version="1.0" encoding="utf-8"?>
<ds:datastoreItem xmlns:ds="http://schemas.openxmlformats.org/officeDocument/2006/customXml" ds:itemID="{682F7340-CFDB-4508-872E-D0090CF10039}">
  <ds:schemaRefs/>
</ds:datastoreItem>
</file>

<file path=customXml/itemProps26.xml><?xml version="1.0" encoding="utf-8"?>
<ds:datastoreItem xmlns:ds="http://schemas.openxmlformats.org/officeDocument/2006/customXml" ds:itemID="{07DC60C5-4739-4682-9704-31E3F9BDD537}">
  <ds:schemaRefs/>
</ds:datastoreItem>
</file>

<file path=customXml/itemProps27.xml><?xml version="1.0" encoding="utf-8"?>
<ds:datastoreItem xmlns:ds="http://schemas.openxmlformats.org/officeDocument/2006/customXml" ds:itemID="{0A2A9C4F-8CF0-48D5-886A-F165D2A1D547}">
  <ds:schemaRefs/>
</ds:datastoreItem>
</file>

<file path=customXml/itemProps28.xml><?xml version="1.0" encoding="utf-8"?>
<ds:datastoreItem xmlns:ds="http://schemas.openxmlformats.org/officeDocument/2006/customXml" ds:itemID="{EC864AF9-DFC8-47C2-A4D0-A51CB59E554A}">
  <ds:schemaRefs/>
</ds:datastoreItem>
</file>

<file path=customXml/itemProps29.xml><?xml version="1.0" encoding="utf-8"?>
<ds:datastoreItem xmlns:ds="http://schemas.openxmlformats.org/officeDocument/2006/customXml" ds:itemID="{BB2651AE-D261-458D-8D79-32280FD3656E}">
  <ds:schemaRefs/>
</ds:datastoreItem>
</file>

<file path=customXml/itemProps30.xml><?xml version="1.0" encoding="utf-8"?>
<ds:datastoreItem xmlns:ds="http://schemas.openxmlformats.org/officeDocument/2006/customXml" ds:itemID="{2C1E39E9-01DD-4D2A-8F9F-EC0E46415C64}">
  <ds:schemaRefs/>
</ds:datastoreItem>
</file>

<file path=customXml/itemProps31.xml><?xml version="1.0" encoding="utf-8"?>
<ds:datastoreItem xmlns:ds="http://schemas.openxmlformats.org/officeDocument/2006/customXml" ds:itemID="{A5CA172B-822E-48F3-818F-898040B21C74}">
  <ds:schemaRefs/>
</ds:datastoreItem>
</file>

<file path=customXml/itemProps32.xml><?xml version="1.0" encoding="utf-8"?>
<ds:datastoreItem xmlns:ds="http://schemas.openxmlformats.org/officeDocument/2006/customXml" ds:itemID="{A3E64D72-59BE-49A1-94DB-C53FCCD6FBD2}">
  <ds:schemaRefs/>
</ds:datastoreItem>
</file>

<file path=customXml/itemProps33.xml><?xml version="1.0" encoding="utf-8"?>
<ds:datastoreItem xmlns:ds="http://schemas.openxmlformats.org/officeDocument/2006/customXml" ds:itemID="{6A896166-5577-4C68-BC61-0820CC49CCF6}">
  <ds:schemaRefs/>
</ds:datastoreItem>
</file>

<file path=customXml/itemProps34.xml><?xml version="1.0" encoding="utf-8"?>
<ds:datastoreItem xmlns:ds="http://schemas.openxmlformats.org/officeDocument/2006/customXml" ds:itemID="{9C8797D0-B642-4524-A501-E29F6EBF9C96}">
  <ds:schemaRefs/>
</ds:datastoreItem>
</file>

<file path=customXml/itemProps35.xml><?xml version="1.0" encoding="utf-8"?>
<ds:datastoreItem xmlns:ds="http://schemas.openxmlformats.org/officeDocument/2006/customXml" ds:itemID="{9C5BBBEE-4426-427F-9079-5EA0BE2AA8C8}">
  <ds:schemaRefs/>
</ds:datastoreItem>
</file>

<file path=customXml/itemProps36.xml><?xml version="1.0" encoding="utf-8"?>
<ds:datastoreItem xmlns:ds="http://schemas.openxmlformats.org/officeDocument/2006/customXml" ds:itemID="{C8E3AFF9-D3C5-4FA8-B570-788848E7D8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RFM Analysis and Scoring</vt:lpstr>
      <vt:lpstr>RFM_Segments</vt:lpstr>
      <vt:lpstr>Rough Seg.summary </vt:lpstr>
      <vt:lpstr>Pivot1. Revenue By Segment</vt:lpstr>
      <vt:lpstr>2.Customer Count By Segment</vt:lpstr>
      <vt:lpstr>3. Avg Recency By Segment</vt:lpstr>
      <vt:lpstr>4. Pareto(Revenue + Customer %)</vt:lpstr>
      <vt:lpstr>5. Revenue by Category</vt:lpstr>
      <vt:lpstr>6. Revenue by Country</vt:lpstr>
      <vt:lpstr>KPIs</vt:lpstr>
      <vt:lpstr>Colour Selection</vt:lpstr>
      <vt:lpstr>DASHBOARD</vt:lpstr>
      <vt:lpstr>Segment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Japdeep Singh</dc:creator>
  <cp:lastModifiedBy>Japdeep Singh</cp:lastModifiedBy>
  <dcterms:created xsi:type="dcterms:W3CDTF">2026-04-17T12:28:33Z</dcterms:created>
  <dcterms:modified xsi:type="dcterms:W3CDTF">2026-04-20T05:11:41Z</dcterms:modified>
</cp:coreProperties>
</file>