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fe0390\iCloudDrive\University of Sydney\Project - Approx Traj Queries under CFD\Notes\"/>
    </mc:Choice>
  </mc:AlternateContent>
  <bookViews>
    <workbookView xWindow="0" yWindow="465" windowWidth="25035" windowHeight="14745" firstSheet="6" activeTab="14"/>
  </bookViews>
  <sheets>
    <sheet name="Build Data Str" sheetId="1" r:id="rId1"/>
    <sheet name="NN" sheetId="5" r:id="rId2"/>
    <sheet name="NN no simpl" sheetId="12" r:id="rId3"/>
    <sheet name="NNCrossQuery" sheetId="14" r:id="rId4"/>
    <sheet name="NNSyntheticData" sheetId="15" r:id="rId5"/>
    <sheet name="NN Insert" sheetId="17" r:id="rId6"/>
    <sheet name="kNN" sheetId="2" r:id="rId7"/>
    <sheet name="RNN" sheetId="7" r:id="rId8"/>
    <sheet name="Taxi - scaling" sheetId="4" r:id="rId9"/>
    <sheet name="Vary epsilon" sheetId="3" r:id="rId10"/>
    <sheet name="Brute Force" sheetId="8" r:id="rId11"/>
    <sheet name="Bounds Analysis 1" sheetId="9" r:id="rId12"/>
    <sheet name="Bounds Analysis 2" sheetId="11" r:id="rId13"/>
    <sheet name="ExactVsApproxNN" sheetId="13" r:id="rId14"/>
    <sheet name="CompAddError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3" l="1"/>
  <c r="J44" i="13"/>
  <c r="J43" i="13"/>
  <c r="J42" i="13"/>
  <c r="J41" i="13"/>
  <c r="J40" i="13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F22" i="17" l="1"/>
  <c r="F21" i="17"/>
  <c r="F20" i="17"/>
  <c r="F19" i="17"/>
  <c r="F18" i="17"/>
  <c r="F17" i="17"/>
  <c r="F16" i="17"/>
  <c r="F15" i="17"/>
  <c r="F14" i="17"/>
  <c r="F10" i="17"/>
  <c r="F9" i="17"/>
  <c r="F8" i="17"/>
  <c r="F12" i="17"/>
  <c r="F6" i="17"/>
  <c r="F5" i="17"/>
  <c r="F4" i="17"/>
  <c r="F13" i="17"/>
  <c r="F11" i="17"/>
  <c r="F7" i="17"/>
  <c r="F3" i="17"/>
  <c r="L25" i="15" l="1"/>
  <c r="P18" i="5" l="1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L24" i="15" l="1"/>
  <c r="L23" i="15"/>
  <c r="L22" i="15"/>
  <c r="L21" i="15"/>
  <c r="X19" i="2" l="1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AZ8" i="2" l="1"/>
  <c r="AZ7" i="2"/>
  <c r="AZ6" i="2"/>
  <c r="AZ5" i="2"/>
  <c r="AZ4" i="2"/>
  <c r="G18" i="16" l="1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20" i="15"/>
  <c r="L19" i="15" l="1"/>
  <c r="L18" i="15" l="1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F51" i="13" l="1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4" i="13"/>
  <c r="F5" i="13"/>
  <c r="F6" i="13"/>
  <c r="K6" i="14" l="1"/>
  <c r="K5" i="14"/>
  <c r="K4" i="14"/>
  <c r="K3" i="14"/>
  <c r="K9" i="12" l="1"/>
  <c r="K8" i="12"/>
  <c r="K7" i="12"/>
  <c r="K6" i="12"/>
  <c r="K5" i="12"/>
  <c r="K4" i="12"/>
  <c r="Q6" i="11" l="1"/>
  <c r="P6" i="11"/>
  <c r="O6" i="11"/>
  <c r="N6" i="11"/>
  <c r="Q18" i="11"/>
  <c r="P18" i="11"/>
  <c r="O18" i="11"/>
  <c r="N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P14" i="11"/>
  <c r="O14" i="11"/>
  <c r="N14" i="11"/>
  <c r="Q13" i="11"/>
  <c r="P13" i="11"/>
  <c r="O13" i="11"/>
  <c r="N13" i="11"/>
  <c r="Q12" i="11"/>
  <c r="P12" i="11"/>
  <c r="O12" i="11"/>
  <c r="N12" i="11"/>
  <c r="Q11" i="11"/>
  <c r="P11" i="11"/>
  <c r="O11" i="11"/>
  <c r="N11" i="11"/>
  <c r="Q10" i="11"/>
  <c r="P10" i="11"/>
  <c r="O10" i="11"/>
  <c r="N10" i="11"/>
  <c r="Q9" i="11"/>
  <c r="P9" i="11"/>
  <c r="O9" i="11"/>
  <c r="N9" i="11"/>
  <c r="Q8" i="11"/>
  <c r="P8" i="11"/>
  <c r="O8" i="11"/>
  <c r="N8" i="11"/>
  <c r="Q7" i="11"/>
  <c r="P7" i="11"/>
  <c r="O7" i="11"/>
  <c r="N7" i="11"/>
  <c r="Q5" i="11"/>
  <c r="P5" i="11"/>
  <c r="O5" i="11"/>
  <c r="N5" i="11"/>
  <c r="Q4" i="11"/>
  <c r="P4" i="11"/>
  <c r="O4" i="11"/>
  <c r="N4" i="11"/>
  <c r="Q3" i="11"/>
  <c r="P3" i="11"/>
  <c r="O3" i="11"/>
  <c r="N3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AW18" i="5" l="1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H5" i="8" l="1"/>
  <c r="H4" i="8"/>
  <c r="H3" i="8"/>
  <c r="AO8" i="2" l="1"/>
  <c r="AO7" i="2"/>
  <c r="AO6" i="2"/>
  <c r="AO5" i="2"/>
  <c r="AO4" i="2"/>
  <c r="R10" i="4" l="1"/>
  <c r="R9" i="4"/>
  <c r="R8" i="4"/>
  <c r="R7" i="4"/>
  <c r="R6" i="4"/>
  <c r="R11" i="4"/>
  <c r="M18" i="7" l="1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AL18" i="5" l="1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E11" i="4" l="1"/>
  <c r="E10" i="4"/>
  <c r="E9" i="4"/>
  <c r="E8" i="4"/>
  <c r="E7" i="4"/>
  <c r="E6" i="4"/>
  <c r="D11" i="4"/>
  <c r="D10" i="4"/>
  <c r="D9" i="4"/>
  <c r="D8" i="4"/>
  <c r="D7" i="4"/>
  <c r="D6" i="4"/>
  <c r="L18" i="5" l="1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19" i="2" l="1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</calcChain>
</file>

<file path=xl/sharedStrings.xml><?xml version="1.0" encoding="utf-8"?>
<sst xmlns="http://schemas.openxmlformats.org/spreadsheetml/2006/main" count="634" uniqueCount="146">
  <si>
    <t>Dataset</t>
  </si>
  <si>
    <t>Avg Orig Vert</t>
  </si>
  <si>
    <t>Avg Simp Vert</t>
  </si>
  <si>
    <t>CFD</t>
  </si>
  <si>
    <t>Truck</t>
  </si>
  <si>
    <t>School Bus</t>
  </si>
  <si>
    <t>Mississippi Vessel</t>
  </si>
  <si>
    <t>Yangtze Vessel</t>
  </si>
  <si>
    <t>Football</t>
  </si>
  <si>
    <t>Taxi</t>
  </si>
  <si>
    <t>Black Backed Gulls</t>
  </si>
  <si>
    <t>Pigeon Homing</t>
  </si>
  <si>
    <t>Masked Boobies</t>
  </si>
  <si>
    <t>Kruger Buffalo</t>
  </si>
  <si>
    <t>Trawling Bats</t>
  </si>
  <si>
    <t>NBA Basketball</t>
  </si>
  <si>
    <t>Geolife</t>
  </si>
  <si>
    <t>Hurdat2 Atlantic</t>
  </si>
  <si>
    <t>Pen Tip</t>
  </si>
  <si>
    <t>Δ(Q)</t>
  </si>
  <si>
    <t>ρ</t>
  </si>
  <si>
    <t>FDP</t>
  </si>
  <si>
    <t>Avg</t>
  </si>
  <si>
    <t>Std</t>
  </si>
  <si>
    <t>Num Results</t>
  </si>
  <si>
    <t>Pet Cats</t>
  </si>
  <si>
    <t>Tree Depth</t>
  </si>
  <si>
    <t>Max</t>
  </si>
  <si>
    <t>Opt</t>
  </si>
  <si>
    <t>Yangtze Shipping, NN Search</t>
  </si>
  <si>
    <t>CFD/S</t>
  </si>
  <si>
    <t>FDP/S</t>
  </si>
  <si>
    <t>ρ / S</t>
  </si>
  <si>
    <t>|S|</t>
  </si>
  <si>
    <t>rel.</t>
  </si>
  <si>
    <t>Reach</t>
  </si>
  <si>
    <t>k</t>
  </si>
  <si>
    <t>Run 1</t>
  </si>
  <si>
    <t>Run 2</t>
  </si>
  <si>
    <t>Brute Force NN</t>
  </si>
  <si>
    <t>Times Faster</t>
  </si>
  <si>
    <t>Exact Cont Fréchet</t>
  </si>
  <si>
    <t>SSE</t>
  </si>
  <si>
    <t>SE</t>
  </si>
  <si>
    <t>BB no rot</t>
  </si>
  <si>
    <t>BB incl rot</t>
  </si>
  <si>
    <t xml:space="preserve">SE </t>
  </si>
  <si>
    <t>best %</t>
  </si>
  <si>
    <t>ADF no pad</t>
  </si>
  <si>
    <t>ADF incl pad</t>
  </si>
  <si>
    <t>NF no pad</t>
  </si>
  <si>
    <t>NF pad better</t>
  </si>
  <si>
    <t>better best LB %</t>
  </si>
  <si>
    <t>best LB %</t>
  </si>
  <si>
    <t>NF no pad %</t>
  </si>
  <si>
    <t>worse</t>
  </si>
  <si>
    <t>CCT Algo 1</t>
  </si>
  <si>
    <t>CCT Algo 2</t>
  </si>
  <si>
    <t>Build CCT and NN Queries on varied S sizes for Taxi Dataset</t>
  </si>
  <si>
    <t>Build CCT</t>
  </si>
  <si>
    <t>Build Data Structures</t>
  </si>
  <si>
    <t>percent aprox</t>
  </si>
  <si>
    <t>equal exact</t>
  </si>
  <si>
    <t>Synthetic 1</t>
  </si>
  <si>
    <t>Synthetic 2</t>
  </si>
  <si>
    <t>Synthetic 3</t>
  </si>
  <si>
    <t>Synthetic 4</t>
  </si>
  <si>
    <t>Synthetic 5</t>
  </si>
  <si>
    <t>Synthetic 6</t>
  </si>
  <si>
    <t>Synthetic 7</t>
  </si>
  <si>
    <t>Synthetic 1 - baseline - numDiffTraj = 500, numSimilarTraj = 10, avgNumVertices = 15, straightFactor = 0.95, maxVertDist = 6</t>
  </si>
  <si>
    <t>Synthetic 2 - same as baseline, except numDiffTraj = 5000, numSimilarTraj = 1</t>
  </si>
  <si>
    <t>Synthetic 3 -  same as baseline, except numDiffTraj = 100, numSimilarTraj = 50</t>
  </si>
  <si>
    <t>Synthetic 4 -  same as baseline, except numDiffTraj = 10, numSimilarTraj = 500</t>
  </si>
  <si>
    <t>Synthetic 5 -  same as baseline, except straightFactor = 0.8, maxVertDist = 5</t>
  </si>
  <si>
    <t>Synthetic 6 -  same as baseline, except straightFactor = 0.5, maxVertDist = 4</t>
  </si>
  <si>
    <t>Synthetic 7 -  same as baseline, except straightFactor = 0.99, maxVertDist = 8</t>
  </si>
  <si>
    <t>Synthetic 8</t>
  </si>
  <si>
    <t>Synthetic 8 -  same as baseline, except avgNumVertices = 25</t>
  </si>
  <si>
    <t>Synthetic 9 -  same as baseline, except avgNumVertices = 35</t>
  </si>
  <si>
    <t>Synthetic 9</t>
  </si>
  <si>
    <t>Synthetic 10</t>
  </si>
  <si>
    <t>Synthetic 10 -  same as baseline, except avgNumVertices = 45</t>
  </si>
  <si>
    <t>Synthetic 11 -  same as baseline, except Pad = 1</t>
  </si>
  <si>
    <t>Synthetic 11</t>
  </si>
  <si>
    <t>Synthetic 12 -  same as baseline, except Pad = 2</t>
  </si>
  <si>
    <t>Synthetic 12</t>
  </si>
  <si>
    <t>Synthetic 13</t>
  </si>
  <si>
    <t>Synthetic 13 -  same as baseline, except numDiffTraj = 2000, numSimilarTraj = 10</t>
  </si>
  <si>
    <t>Synthetic 14 -  same as baseline, except numDiffTraj = 5000, numSimilarTraj = 10</t>
  </si>
  <si>
    <t>Synthetic 14</t>
  </si>
  <si>
    <t>Synthetic 15</t>
  </si>
  <si>
    <t>Synthetic 15 - numDiffTraj = 60, numSimilarTraj = 500, avgNumVertices = 45, straightFactor = 0.99, maxVertDist = 8</t>
  </si>
  <si>
    <t>Synthetic 16 - numDiffTraj = 30000, numSimilarTraj = 1, avgNumVertices = 10, straightFactor = 0.35, maxVertDist = 3</t>
  </si>
  <si>
    <t>Synthetic 16</t>
  </si>
  <si>
    <t>Synthetic 17 - cross query - numDiffTraj = 11000 (1000 become queries), numSimilarTraj = 1, avgNumVertices = 45, straightFactor = 0.99, maxVertDist = 8</t>
  </si>
  <si>
    <t>Synthetic 17</t>
  </si>
  <si>
    <t>NN using CCT</t>
  </si>
  <si>
    <t>NN Query, add. εapx = 0.005</t>
  </si>
  <si>
    <t>NN</t>
  </si>
  <si>
    <t>kNN, k=5</t>
  </si>
  <si>
    <t>RNN</t>
  </si>
  <si>
    <t>Bounds Analysis</t>
  </si>
  <si>
    <t>NN, no SSE LB</t>
  </si>
  <si>
    <t>Run first 10 NN queries</t>
  </si>
  <si>
    <t>avg dist error where approx ne exact</t>
  </si>
  <si>
    <t>Synthetic 18</t>
  </si>
  <si>
    <t>Synthetic 18 - same as baseline, except numDim = 10</t>
  </si>
  <si>
    <t>Avg exact NN</t>
  </si>
  <si>
    <t>Avg reach</t>
  </si>
  <si>
    <t>distance</t>
  </si>
  <si>
    <t>CCT3 Tree Depth</t>
  </si>
  <si>
    <t>Synthetic 19 -  same as baseline, except avgNumVertices = 100</t>
  </si>
  <si>
    <t>Synthetic 20 -  same as baseline, except Pad = 3</t>
  </si>
  <si>
    <t>Synthetic 21 -  same as baseline, except Pad = 4</t>
  </si>
  <si>
    <t>Synthetic 19</t>
  </si>
  <si>
    <t>Synthetic 20</t>
  </si>
  <si>
    <t>Synthetic 21</t>
  </si>
  <si>
    <t>Synthetic 22</t>
  </si>
  <si>
    <t>Synthetic 22 -  same as baseline, except numDiffTraj = 20, numSimilarTraj = 250</t>
  </si>
  <si>
    <t>CCT3 ρ</t>
  </si>
  <si>
    <t>% gain</t>
  </si>
  <si>
    <t>Synthetic 23</t>
  </si>
  <si>
    <t>Synthetic 23 -  same as Synthetic 17, but no cross-queries</t>
  </si>
  <si>
    <t>number</t>
  </si>
  <si>
    <t>insert</t>
  </si>
  <si>
    <t>S2</t>
  </si>
  <si>
    <t>Additive Error</t>
  </si>
  <si>
    <t>Multiplicative Error</t>
  </si>
  <si>
    <t>ε</t>
  </si>
  <si>
    <t>add</t>
  </si>
  <si>
    <t>mult</t>
  </si>
  <si>
    <t>add ε</t>
  </si>
  <si>
    <t>mult ε</t>
  </si>
  <si>
    <t>CFD / |S|</t>
  </si>
  <si>
    <t>NN, No simplification on dataset, multiplicative error := 0.5</t>
  </si>
  <si>
    <t>NN, Cross Query, multiplicative error := 0.5</t>
  </si>
  <si>
    <t>NN, mult ε = 0</t>
  </si>
  <si>
    <t>kNN, k=5, mult ε = 0.5</t>
  </si>
  <si>
    <t>Hurdat2 Atlantic, kNN, mult ε = 0.5, vary k</t>
  </si>
  <si>
    <t>Football, kNN, mult ε = 0.5, vary k</t>
  </si>
  <si>
    <t>tau</t>
  </si>
  <si>
    <t>dist</t>
  </si>
  <si>
    <t>Hurdat2, RNN, add ε = 0.1, CCT</t>
  </si>
  <si>
    <t>mult ε := 0</t>
  </si>
  <si>
    <t>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</si>
</sst>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.0000"/>
    <numFmt numFmtId="166" formatCode="0.0"/>
    <numFmt numFmtId="167" formatCode="0.000"/>
    <numFmt numFmtId="168" formatCode="0.00000"/>
    <numFmt numFmtId="169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 applyAlignment="1">
      <alignment horizontal="right" wrapText="1"/>
    </xf>
    <xf numFmtId="0" fontId="0" fillId="0" borderId="0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11" xfId="0" applyFill="1" applyBorder="1"/>
    <xf numFmtId="0" fontId="1" fillId="0" borderId="0" xfId="0" applyFont="1" applyFill="1" applyBorder="1" applyAlignment="1">
      <alignment horizontal="right" wrapText="1"/>
    </xf>
    <xf numFmtId="164" fontId="0" fillId="0" borderId="0" xfId="1" applyNumberFormat="1" applyFont="1"/>
    <xf numFmtId="166" fontId="0" fillId="0" borderId="0" xfId="0" applyNumberFormat="1" applyBorder="1"/>
    <xf numFmtId="166" fontId="0" fillId="0" borderId="0" xfId="0" applyNumberFormat="1" applyFill="1" applyBorder="1"/>
    <xf numFmtId="166" fontId="0" fillId="0" borderId="4" xfId="0" applyNumberFormat="1" applyFill="1" applyBorder="1"/>
    <xf numFmtId="166" fontId="0" fillId="0" borderId="3" xfId="0" applyNumberFormat="1" applyFill="1" applyBorder="1"/>
    <xf numFmtId="0" fontId="1" fillId="0" borderId="0" xfId="0" applyFont="1" applyBorder="1"/>
    <xf numFmtId="1" fontId="0" fillId="0" borderId="5" xfId="0" applyNumberFormat="1" applyFill="1" applyBorder="1"/>
    <xf numFmtId="1" fontId="0" fillId="0" borderId="8" xfId="0" applyNumberFormat="1" applyFill="1" applyBorder="1"/>
    <xf numFmtId="1" fontId="0" fillId="0" borderId="6" xfId="0" applyNumberFormat="1" applyFill="1" applyBorder="1"/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1" fillId="0" borderId="10" xfId="0" applyFont="1" applyBorder="1" applyAlignment="1">
      <alignment horizontal="right"/>
    </xf>
    <xf numFmtId="0" fontId="0" fillId="0" borderId="10" xfId="0" applyFill="1" applyBorder="1"/>
    <xf numFmtId="165" fontId="0" fillId="0" borderId="11" xfId="0" applyNumberFormat="1" applyFill="1" applyBorder="1"/>
    <xf numFmtId="166" fontId="0" fillId="0" borderId="11" xfId="0" applyNumberFormat="1" applyFill="1" applyBorder="1"/>
    <xf numFmtId="165" fontId="0" fillId="0" borderId="11" xfId="0" applyNumberFormat="1" applyFont="1" applyFill="1" applyBorder="1"/>
    <xf numFmtId="165" fontId="0" fillId="0" borderId="10" xfId="0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5" fontId="0" fillId="0" borderId="9" xfId="0" applyNumberFormat="1" applyFill="1" applyBorder="1"/>
    <xf numFmtId="166" fontId="0" fillId="0" borderId="0" xfId="0" applyNumberFormat="1" applyFont="1" applyFill="1" applyBorder="1" applyAlignment="1">
      <alignment horizontal="right"/>
    </xf>
    <xf numFmtId="166" fontId="0" fillId="0" borderId="5" xfId="0" applyNumberFormat="1" applyFill="1" applyBorder="1"/>
    <xf numFmtId="166" fontId="0" fillId="0" borderId="6" xfId="0" applyNumberFormat="1" applyFill="1" applyBorder="1"/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0" fillId="0" borderId="11" xfId="1" applyNumberFormat="1" applyFont="1" applyFill="1" applyBorder="1"/>
    <xf numFmtId="164" fontId="0" fillId="0" borderId="10" xfId="1" applyNumberFormat="1" applyFont="1" applyFill="1" applyBorder="1"/>
    <xf numFmtId="164" fontId="0" fillId="0" borderId="11" xfId="1" applyNumberFormat="1" applyFont="1" applyBorder="1"/>
    <xf numFmtId="164" fontId="0" fillId="0" borderId="10" xfId="1" applyNumberFormat="1" applyFont="1" applyBorder="1"/>
    <xf numFmtId="0" fontId="1" fillId="0" borderId="9" xfId="0" applyFont="1" applyBorder="1" applyAlignment="1">
      <alignment horizontal="right"/>
    </xf>
    <xf numFmtId="2" fontId="0" fillId="0" borderId="11" xfId="0" applyNumberFormat="1" applyBorder="1"/>
    <xf numFmtId="2" fontId="0" fillId="0" borderId="10" xfId="0" applyNumberFormat="1" applyBorder="1"/>
    <xf numFmtId="164" fontId="0" fillId="0" borderId="9" xfId="1" applyNumberFormat="1" applyFont="1" applyBorder="1"/>
    <xf numFmtId="0" fontId="1" fillId="0" borderId="0" xfId="0" applyFont="1" applyBorder="1" applyAlignment="1">
      <alignment horizontal="center"/>
    </xf>
    <xf numFmtId="2" fontId="0" fillId="0" borderId="11" xfId="0" applyNumberFormat="1" applyFill="1" applyBorder="1"/>
    <xf numFmtId="2" fontId="0" fillId="0" borderId="10" xfId="0" applyNumberFormat="1" applyFill="1" applyBorder="1"/>
    <xf numFmtId="0" fontId="1" fillId="0" borderId="0" xfId="0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7" fontId="0" fillId="0" borderId="11" xfId="0" applyNumberFormat="1" applyFill="1" applyBorder="1"/>
    <xf numFmtId="0" fontId="1" fillId="0" borderId="3" xfId="0" applyFont="1" applyBorder="1" applyAlignment="1">
      <alignment horizontal="right"/>
    </xf>
    <xf numFmtId="166" fontId="0" fillId="0" borderId="9" xfId="0" applyNumberFormat="1" applyFill="1" applyBorder="1"/>
    <xf numFmtId="166" fontId="0" fillId="0" borderId="11" xfId="0" applyNumberFormat="1" applyFont="1" applyFill="1" applyBorder="1"/>
    <xf numFmtId="166" fontId="0" fillId="0" borderId="10" xfId="0" applyNumberFormat="1" applyFont="1" applyFill="1" applyBorder="1"/>
    <xf numFmtId="164" fontId="0" fillId="0" borderId="0" xfId="1" applyNumberFormat="1" applyFont="1" applyFill="1" applyBorder="1"/>
    <xf numFmtId="0" fontId="0" fillId="0" borderId="1" xfId="0" applyBorder="1"/>
    <xf numFmtId="0" fontId="0" fillId="0" borderId="12" xfId="0" applyBorder="1"/>
    <xf numFmtId="0" fontId="1" fillId="0" borderId="13" xfId="0" applyFont="1" applyBorder="1"/>
    <xf numFmtId="0" fontId="0" fillId="0" borderId="13" xfId="0" applyBorder="1"/>
    <xf numFmtId="0" fontId="0" fillId="0" borderId="1" xfId="0" applyFill="1" applyBorder="1"/>
    <xf numFmtId="164" fontId="0" fillId="0" borderId="9" xfId="1" applyNumberFormat="1" applyFont="1" applyFill="1" applyBorder="1"/>
    <xf numFmtId="166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0" fontId="0" fillId="0" borderId="11" xfId="1" applyNumberFormat="1" applyFont="1" applyBorder="1"/>
    <xf numFmtId="0" fontId="0" fillId="0" borderId="10" xfId="1" applyNumberFormat="1" applyFont="1" applyBorder="1"/>
    <xf numFmtId="165" fontId="0" fillId="0" borderId="4" xfId="0" applyNumberFormat="1" applyBorder="1"/>
    <xf numFmtId="165" fontId="0" fillId="0" borderId="4" xfId="0" applyNumberFormat="1" applyFill="1" applyBorder="1"/>
    <xf numFmtId="165" fontId="0" fillId="0" borderId="6" xfId="0" applyNumberFormat="1" applyBorder="1"/>
    <xf numFmtId="0" fontId="1" fillId="0" borderId="7" xfId="0" applyFont="1" applyBorder="1" applyAlignment="1">
      <alignment horizontal="right"/>
    </xf>
    <xf numFmtId="0" fontId="0" fillId="0" borderId="0" xfId="1" applyNumberFormat="1" applyFont="1" applyBorder="1"/>
    <xf numFmtId="0" fontId="0" fillId="0" borderId="0" xfId="1" applyNumberFormat="1" applyFont="1" applyFill="1" applyBorder="1"/>
    <xf numFmtId="0" fontId="0" fillId="0" borderId="8" xfId="1" applyNumberFormat="1" applyFont="1" applyBorder="1"/>
    <xf numFmtId="0" fontId="1" fillId="0" borderId="9" xfId="0" applyFont="1" applyFill="1" applyBorder="1"/>
    <xf numFmtId="0" fontId="1" fillId="0" borderId="8" xfId="0" applyFont="1" applyBorder="1"/>
    <xf numFmtId="0" fontId="1" fillId="0" borderId="10" xfId="0" applyFont="1" applyFill="1" applyBorder="1" applyAlignment="1">
      <alignment horizontal="right"/>
    </xf>
    <xf numFmtId="166" fontId="0" fillId="0" borderId="11" xfId="0" applyNumberFormat="1" applyBorder="1"/>
    <xf numFmtId="166" fontId="0" fillId="0" borderId="8" xfId="0" applyNumberFormat="1" applyFill="1" applyBorder="1"/>
    <xf numFmtId="0" fontId="0" fillId="0" borderId="6" xfId="0" applyFill="1" applyBorder="1"/>
    <xf numFmtId="1" fontId="0" fillId="0" borderId="3" xfId="0" applyNumberFormat="1" applyFill="1" applyBorder="1"/>
    <xf numFmtId="1" fontId="0" fillId="0" borderId="0" xfId="0" applyNumberFormat="1" applyFill="1" applyBorder="1"/>
    <xf numFmtId="1" fontId="0" fillId="0" borderId="4" xfId="0" applyNumberFormat="1" applyFill="1" applyBorder="1"/>
    <xf numFmtId="166" fontId="0" fillId="0" borderId="9" xfId="0" applyNumberFormat="1" applyBorder="1"/>
    <xf numFmtId="0" fontId="1" fillId="0" borderId="9" xfId="0" applyFont="1" applyBorder="1" applyAlignment="1"/>
    <xf numFmtId="166" fontId="0" fillId="0" borderId="10" xfId="0" applyNumberFormat="1" applyFill="1" applyBorder="1"/>
    <xf numFmtId="0" fontId="0" fillId="0" borderId="9" xfId="0" applyFill="1" applyBorder="1"/>
    <xf numFmtId="2" fontId="0" fillId="0" borderId="9" xfId="0" applyNumberFormat="1" applyBorder="1"/>
    <xf numFmtId="165" fontId="0" fillId="0" borderId="10" xfId="0" applyNumberFormat="1" applyFill="1" applyBorder="1"/>
    <xf numFmtId="167" fontId="0" fillId="0" borderId="9" xfId="0" applyNumberFormat="1" applyFill="1" applyBorder="1"/>
    <xf numFmtId="167" fontId="0" fillId="0" borderId="10" xfId="0" applyNumberFormat="1" applyFill="1" applyBorder="1"/>
    <xf numFmtId="2" fontId="0" fillId="0" borderId="9" xfId="0" applyNumberFormat="1" applyFill="1" applyBorder="1"/>
    <xf numFmtId="0" fontId="0" fillId="0" borderId="7" xfId="0" applyFill="1" applyBorder="1"/>
    <xf numFmtId="164" fontId="0" fillId="0" borderId="0" xfId="1" applyNumberFormat="1" applyFont="1" applyBorder="1"/>
    <xf numFmtId="1" fontId="0" fillId="0" borderId="1" xfId="0" applyNumberFormat="1" applyFill="1" applyBorder="1"/>
    <xf numFmtId="1" fontId="0" fillId="0" borderId="7" xfId="0" applyNumberFormat="1" applyFill="1" applyBorder="1"/>
    <xf numFmtId="1" fontId="0" fillId="0" borderId="2" xfId="0" applyNumberFormat="1" applyFill="1" applyBorder="1"/>
    <xf numFmtId="166" fontId="0" fillId="0" borderId="1" xfId="1" applyNumberFormat="1" applyFont="1" applyFill="1" applyBorder="1"/>
    <xf numFmtId="166" fontId="0" fillId="0" borderId="2" xfId="1" applyNumberFormat="1" applyFont="1" applyFill="1" applyBorder="1"/>
    <xf numFmtId="166" fontId="0" fillId="0" borderId="3" xfId="1" applyNumberFormat="1" applyFont="1" applyFill="1" applyBorder="1"/>
    <xf numFmtId="166" fontId="0" fillId="0" borderId="4" xfId="1" applyNumberFormat="1" applyFont="1" applyFill="1" applyBorder="1"/>
    <xf numFmtId="166" fontId="0" fillId="0" borderId="5" xfId="1" applyNumberFormat="1" applyFont="1" applyFill="1" applyBorder="1"/>
    <xf numFmtId="166" fontId="0" fillId="0" borderId="6" xfId="1" applyNumberFormat="1" applyFont="1" applyFill="1" applyBorder="1"/>
    <xf numFmtId="167" fontId="0" fillId="0" borderId="0" xfId="0" applyNumberFormat="1"/>
    <xf numFmtId="167" fontId="0" fillId="0" borderId="0" xfId="0" applyNumberFormat="1" applyFill="1" applyBorder="1"/>
    <xf numFmtId="167" fontId="0" fillId="0" borderId="3" xfId="0" applyNumberFormat="1" applyFill="1" applyBorder="1"/>
    <xf numFmtId="167" fontId="0" fillId="0" borderId="5" xfId="0" applyNumberFormat="1" applyFill="1" applyBorder="1"/>
    <xf numFmtId="167" fontId="0" fillId="0" borderId="0" xfId="0" applyNumberFormat="1" applyBorder="1"/>
    <xf numFmtId="166" fontId="0" fillId="0" borderId="1" xfId="0" applyNumberFormat="1" applyFill="1" applyBorder="1"/>
    <xf numFmtId="166" fontId="0" fillId="0" borderId="2" xfId="0" applyNumberFormat="1" applyFill="1" applyBorder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2" fontId="0" fillId="0" borderId="4" xfId="0" applyNumberFormat="1" applyFill="1" applyBorder="1"/>
    <xf numFmtId="167" fontId="0" fillId="0" borderId="1" xfId="0" applyNumberFormat="1" applyFill="1" applyBorder="1"/>
    <xf numFmtId="2" fontId="0" fillId="0" borderId="5" xfId="0" applyNumberFormat="1" applyFill="1" applyBorder="1"/>
    <xf numFmtId="0" fontId="0" fillId="0" borderId="2" xfId="0" applyFill="1" applyBorder="1"/>
    <xf numFmtId="167" fontId="0" fillId="0" borderId="7" xfId="0" applyNumberFormat="1" applyFill="1" applyBorder="1"/>
    <xf numFmtId="166" fontId="0" fillId="0" borderId="3" xfId="0" applyNumberFormat="1" applyFont="1" applyFill="1" applyBorder="1" applyAlignment="1">
      <alignment horizontal="right"/>
    </xf>
    <xf numFmtId="166" fontId="0" fillId="0" borderId="4" xfId="0" applyNumberFormat="1" applyFont="1" applyFill="1" applyBorder="1" applyAlignment="1">
      <alignment horizontal="right"/>
    </xf>
    <xf numFmtId="167" fontId="0" fillId="0" borderId="3" xfId="0" applyNumberFormat="1" applyFont="1" applyFill="1" applyBorder="1" applyAlignment="1">
      <alignment horizontal="right"/>
    </xf>
    <xf numFmtId="166" fontId="0" fillId="0" borderId="5" xfId="0" applyNumberFormat="1" applyFont="1" applyFill="1" applyBorder="1" applyAlignment="1">
      <alignment horizontal="right"/>
    </xf>
    <xf numFmtId="166" fontId="0" fillId="0" borderId="6" xfId="0" applyNumberFormat="1" applyFont="1" applyFill="1" applyBorder="1" applyAlignment="1">
      <alignment horizontal="right"/>
    </xf>
    <xf numFmtId="167" fontId="0" fillId="0" borderId="5" xfId="0" applyNumberFormat="1" applyFont="1" applyFill="1" applyBorder="1" applyAlignment="1">
      <alignment horizontal="right"/>
    </xf>
    <xf numFmtId="2" fontId="0" fillId="0" borderId="6" xfId="0" applyNumberFormat="1" applyFont="1" applyFill="1" applyBorder="1" applyAlignment="1">
      <alignment horizontal="right"/>
    </xf>
    <xf numFmtId="165" fontId="0" fillId="0" borderId="0" xfId="0" applyNumberFormat="1" applyFill="1"/>
    <xf numFmtId="165" fontId="0" fillId="0" borderId="0" xfId="0" applyNumberFormat="1"/>
    <xf numFmtId="168" fontId="0" fillId="0" borderId="3" xfId="0" applyNumberFormat="1" applyBorder="1"/>
    <xf numFmtId="168" fontId="0" fillId="0" borderId="3" xfId="0" applyNumberFormat="1" applyFill="1" applyBorder="1"/>
    <xf numFmtId="168" fontId="0" fillId="0" borderId="5" xfId="0" applyNumberFormat="1" applyBorder="1"/>
    <xf numFmtId="0" fontId="1" fillId="0" borderId="5" xfId="0" applyFont="1" applyFill="1" applyBorder="1" applyAlignment="1">
      <alignment horizontal="right"/>
    </xf>
    <xf numFmtId="0" fontId="0" fillId="0" borderId="6" xfId="0" applyBorder="1"/>
    <xf numFmtId="9" fontId="0" fillId="0" borderId="2" xfId="1" applyFont="1" applyBorder="1"/>
    <xf numFmtId="9" fontId="0" fillId="0" borderId="4" xfId="1" applyFont="1" applyBorder="1"/>
    <xf numFmtId="9" fontId="0" fillId="0" borderId="6" xfId="1" applyFont="1" applyBorder="1"/>
    <xf numFmtId="169" fontId="0" fillId="0" borderId="1" xfId="0" applyNumberFormat="1" applyFill="1" applyBorder="1"/>
    <xf numFmtId="169" fontId="0" fillId="0" borderId="3" xfId="0" applyNumberFormat="1" applyFill="1" applyBorder="1"/>
    <xf numFmtId="169" fontId="0" fillId="0" borderId="5" xfId="0" applyNumberFormat="1" applyFill="1" applyBorder="1"/>
    <xf numFmtId="165" fontId="0" fillId="0" borderId="1" xfId="0" applyNumberFormat="1" applyFill="1" applyBorder="1"/>
    <xf numFmtId="165" fontId="0" fillId="0" borderId="3" xfId="0" applyNumberFormat="1" applyFill="1" applyBorder="1"/>
    <xf numFmtId="165" fontId="0" fillId="0" borderId="5" xfId="0" applyNumberFormat="1" applyFill="1" applyBorder="1"/>
    <xf numFmtId="0" fontId="0" fillId="0" borderId="5" xfId="0" applyBorder="1"/>
    <xf numFmtId="0" fontId="0" fillId="0" borderId="3" xfId="0" applyBorder="1"/>
    <xf numFmtId="10" fontId="0" fillId="0" borderId="4" xfId="1" applyNumberFormat="1" applyFont="1" applyBorder="1"/>
    <xf numFmtId="10" fontId="0" fillId="0" borderId="6" xfId="1" applyNumberFormat="1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1" fontId="0" fillId="0" borderId="3" xfId="0" applyNumberFormat="1" applyBorder="1"/>
    <xf numFmtId="10" fontId="0" fillId="0" borderId="4" xfId="1" applyNumberFormat="1" applyFont="1" applyFill="1" applyBorder="1"/>
    <xf numFmtId="11" fontId="0" fillId="0" borderId="3" xfId="0" applyNumberFormat="1" applyFill="1" applyBorder="1"/>
    <xf numFmtId="0" fontId="0" fillId="0" borderId="4" xfId="0" applyBorder="1"/>
    <xf numFmtId="166" fontId="0" fillId="0" borderId="0" xfId="1" applyNumberFormat="1" applyFont="1" applyBorder="1"/>
    <xf numFmtId="166" fontId="0" fillId="0" borderId="0" xfId="1" applyNumberFormat="1" applyFont="1" applyFill="1" applyBorder="1"/>
    <xf numFmtId="0" fontId="1" fillId="0" borderId="1" xfId="0" applyFont="1" applyBorder="1" applyAlignment="1"/>
    <xf numFmtId="0" fontId="1" fillId="0" borderId="2" xfId="0" applyFont="1" applyBorder="1" applyAlignment="1"/>
    <xf numFmtId="166" fontId="0" fillId="0" borderId="3" xfId="1" applyNumberFormat="1" applyFont="1" applyBorder="1"/>
    <xf numFmtId="166" fontId="0" fillId="0" borderId="5" xfId="1" applyNumberFormat="1" applyFont="1" applyBorder="1"/>
    <xf numFmtId="166" fontId="0" fillId="0" borderId="8" xfId="1" applyNumberFormat="1" applyFont="1" applyBorder="1"/>
    <xf numFmtId="0" fontId="1" fillId="0" borderId="6" xfId="0" applyFont="1" applyFill="1" applyBorder="1" applyAlignment="1">
      <alignment horizontal="center"/>
    </xf>
    <xf numFmtId="168" fontId="0" fillId="0" borderId="4" xfId="0" applyNumberFormat="1" applyBorder="1"/>
    <xf numFmtId="168" fontId="0" fillId="0" borderId="4" xfId="0" applyNumberFormat="1" applyFill="1" applyBorder="1"/>
    <xf numFmtId="165" fontId="0" fillId="0" borderId="3" xfId="0" applyNumberFormat="1" applyBorder="1"/>
    <xf numFmtId="167" fontId="0" fillId="0" borderId="4" xfId="0" applyNumberFormat="1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1" fontId="0" fillId="0" borderId="4" xfId="0" applyNumberFormat="1" applyFill="1" applyBorder="1"/>
    <xf numFmtId="2" fontId="0" fillId="0" borderId="7" xfId="0" applyNumberFormat="1" applyFill="1" applyBorder="1"/>
    <xf numFmtId="2" fontId="0" fillId="0" borderId="0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1" xfId="0" applyNumberFormat="1" applyBorder="1"/>
    <xf numFmtId="1" fontId="0" fillId="0" borderId="11" xfId="0" applyNumberFormat="1" applyBorder="1"/>
    <xf numFmtId="164" fontId="0" fillId="0" borderId="1" xfId="1" applyNumberFormat="1" applyFont="1" applyFill="1" applyBorder="1"/>
    <xf numFmtId="164" fontId="0" fillId="0" borderId="3" xfId="1" applyNumberFormat="1" applyFont="1" applyFill="1" applyBorder="1"/>
    <xf numFmtId="164" fontId="0" fillId="0" borderId="5" xfId="1" applyNumberFormat="1" applyFont="1" applyFill="1" applyBorder="1"/>
    <xf numFmtId="164" fontId="0" fillId="0" borderId="1" xfId="1" applyNumberFormat="1" applyFont="1" applyBorder="1"/>
    <xf numFmtId="164" fontId="0" fillId="0" borderId="5" xfId="1" applyNumberFormat="1" applyFont="1" applyBorder="1"/>
    <xf numFmtId="166" fontId="0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9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9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0" fillId="0" borderId="0" xfId="1" applyFont="1"/>
    <xf numFmtId="2" fontId="0" fillId="0" borderId="4" xfId="1" applyNumberFormat="1" applyFont="1" applyBorder="1"/>
    <xf numFmtId="2" fontId="0" fillId="0" borderId="4" xfId="1" applyNumberFormat="1" applyFont="1" applyFill="1" applyBorder="1"/>
    <xf numFmtId="2" fontId="0" fillId="0" borderId="6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200891</xdr:colOff>
      <xdr:row>9</xdr:row>
      <xdr:rowOff>114300</xdr:rowOff>
    </xdr:from>
    <xdr:ext cx="65" cy="172227"/>
    <xdr:sp macro="" textlink="">
      <xdr:nvSpPr>
        <xdr:cNvPr id="2" name="TextBox 1"/>
        <xdr:cNvSpPr txBox="1"/>
      </xdr:nvSpPr>
      <xdr:spPr>
        <a:xfrm>
          <a:off x="8227868" y="1906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15</xdr:col>
      <xdr:colOff>200891</xdr:colOff>
      <xdr:row>9</xdr:row>
      <xdr:rowOff>114300</xdr:rowOff>
    </xdr:from>
    <xdr:ext cx="65" cy="172227"/>
    <xdr:sp macro="" textlink="">
      <xdr:nvSpPr>
        <xdr:cNvPr id="3" name="TextBox 2"/>
        <xdr:cNvSpPr txBox="1"/>
      </xdr:nvSpPr>
      <xdr:spPr>
        <a:xfrm>
          <a:off x="8227868" y="1906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1</xdr:col>
      <xdr:colOff>10391</xdr:colOff>
      <xdr:row>19</xdr:row>
      <xdr:rowOff>174913</xdr:rowOff>
    </xdr:from>
    <xdr:ext cx="65" cy="172227"/>
    <xdr:sp macro="" textlink="">
      <xdr:nvSpPr>
        <xdr:cNvPr id="6" name="TextBox 5"/>
        <xdr:cNvSpPr txBox="1"/>
      </xdr:nvSpPr>
      <xdr:spPr>
        <a:xfrm>
          <a:off x="1343891" y="39589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Normal="100" workbookViewId="0">
      <selection activeCell="O4" sqref="O4"/>
    </sheetView>
  </sheetViews>
  <sheetFormatPr defaultColWidth="11" defaultRowHeight="15.75" x14ac:dyDescent="0.25"/>
  <cols>
    <col min="1" max="1" width="16.625" bestFit="1" customWidth="1"/>
    <col min="2" max="2" width="9" bestFit="1" customWidth="1"/>
    <col min="3" max="3" width="8.5" bestFit="1" customWidth="1"/>
    <col min="4" max="4" width="9.125" bestFit="1" customWidth="1"/>
    <col min="5" max="6" width="7.375" bestFit="1" customWidth="1"/>
    <col min="7" max="7" width="7.125" bestFit="1" customWidth="1"/>
    <col min="8" max="8" width="8.125" bestFit="1" customWidth="1"/>
    <col min="9" max="9" width="4.5" bestFit="1" customWidth="1"/>
    <col min="10" max="10" width="5" bestFit="1" customWidth="1"/>
    <col min="11" max="11" width="4.375" bestFit="1" customWidth="1"/>
    <col min="12" max="12" width="7.125" customWidth="1"/>
    <col min="13" max="13" width="7.625" customWidth="1"/>
    <col min="14" max="14" width="4.125" customWidth="1"/>
    <col min="15" max="15" width="10.25" customWidth="1"/>
  </cols>
  <sheetData>
    <row r="1" spans="1:15" x14ac:dyDescent="0.25">
      <c r="A1" s="12" t="s">
        <v>60</v>
      </c>
      <c r="B1" s="2"/>
      <c r="C1" s="3"/>
      <c r="D1" s="8"/>
      <c r="E1" s="196" t="s">
        <v>56</v>
      </c>
      <c r="F1" s="197"/>
      <c r="G1" s="196" t="s">
        <v>57</v>
      </c>
      <c r="H1" s="197"/>
      <c r="I1" s="196" t="s">
        <v>26</v>
      </c>
      <c r="J1" s="198"/>
      <c r="K1" s="197"/>
      <c r="L1" s="164" t="s">
        <v>111</v>
      </c>
      <c r="M1" s="165"/>
    </row>
    <row r="2" spans="1:15" ht="31.5" x14ac:dyDescent="0.25">
      <c r="A2" s="13" t="s">
        <v>0</v>
      </c>
      <c r="B2" s="6" t="s">
        <v>33</v>
      </c>
      <c r="C2" s="5" t="s">
        <v>1</v>
      </c>
      <c r="D2" s="9" t="s">
        <v>2</v>
      </c>
      <c r="E2" s="6" t="s">
        <v>3</v>
      </c>
      <c r="F2" s="7" t="s">
        <v>21</v>
      </c>
      <c r="G2" s="6" t="s">
        <v>3</v>
      </c>
      <c r="H2" s="7" t="s">
        <v>21</v>
      </c>
      <c r="I2" s="6" t="s">
        <v>22</v>
      </c>
      <c r="J2" s="4" t="s">
        <v>27</v>
      </c>
      <c r="K2" s="7" t="s">
        <v>28</v>
      </c>
      <c r="L2" s="6" t="s">
        <v>22</v>
      </c>
      <c r="M2" s="7" t="s">
        <v>27</v>
      </c>
      <c r="O2" s="21" t="s">
        <v>134</v>
      </c>
    </row>
    <row r="3" spans="1:15" x14ac:dyDescent="0.25">
      <c r="A3" s="14" t="s">
        <v>4</v>
      </c>
      <c r="B3" s="16">
        <v>276</v>
      </c>
      <c r="C3" s="24">
        <v>406.5</v>
      </c>
      <c r="D3" s="25">
        <v>41.1</v>
      </c>
      <c r="E3" s="16">
        <v>727</v>
      </c>
      <c r="F3" s="17">
        <v>405</v>
      </c>
      <c r="G3" s="181">
        <v>723</v>
      </c>
      <c r="H3" s="182">
        <v>2346</v>
      </c>
      <c r="I3" s="91">
        <v>18</v>
      </c>
      <c r="J3" s="92">
        <v>28</v>
      </c>
      <c r="K3" s="93">
        <v>9</v>
      </c>
      <c r="L3" s="91">
        <v>22</v>
      </c>
      <c r="M3" s="93">
        <v>47</v>
      </c>
      <c r="O3" s="195">
        <f>E3/B3</f>
        <v>2.6340579710144927</v>
      </c>
    </row>
    <row r="4" spans="1:15" x14ac:dyDescent="0.25">
      <c r="A4" s="14" t="s">
        <v>5</v>
      </c>
      <c r="B4" s="16">
        <v>148</v>
      </c>
      <c r="C4" s="24">
        <v>446.6</v>
      </c>
      <c r="D4" s="25">
        <v>40.299999999999997</v>
      </c>
      <c r="E4" s="16">
        <v>404</v>
      </c>
      <c r="F4" s="17">
        <v>168</v>
      </c>
      <c r="G4" s="181">
        <v>317</v>
      </c>
      <c r="H4" s="182">
        <v>871</v>
      </c>
      <c r="I4" s="91">
        <v>13</v>
      </c>
      <c r="J4" s="92">
        <v>21</v>
      </c>
      <c r="K4" s="93">
        <v>8</v>
      </c>
      <c r="L4" s="91">
        <v>13</v>
      </c>
      <c r="M4" s="93">
        <v>19</v>
      </c>
      <c r="O4" s="195">
        <f t="shared" ref="O4:O18" si="0">E4/B4</f>
        <v>2.7297297297297298</v>
      </c>
    </row>
    <row r="5" spans="1:15" x14ac:dyDescent="0.25">
      <c r="A5" s="20" t="s">
        <v>25</v>
      </c>
      <c r="B5" s="16">
        <v>154</v>
      </c>
      <c r="C5" s="24">
        <v>526</v>
      </c>
      <c r="D5" s="25">
        <v>34.200000000000003</v>
      </c>
      <c r="E5" s="16">
        <v>579</v>
      </c>
      <c r="F5" s="17">
        <v>8</v>
      </c>
      <c r="G5" s="181">
        <v>175</v>
      </c>
      <c r="H5" s="182">
        <v>64</v>
      </c>
      <c r="I5" s="91">
        <v>18</v>
      </c>
      <c r="J5" s="92">
        <v>24</v>
      </c>
      <c r="K5" s="93">
        <v>8</v>
      </c>
      <c r="L5" s="91">
        <v>18</v>
      </c>
      <c r="M5" s="93">
        <v>24</v>
      </c>
      <c r="O5" s="195">
        <f t="shared" si="0"/>
        <v>3.7597402597402598</v>
      </c>
    </row>
    <row r="6" spans="1:15" x14ac:dyDescent="0.25">
      <c r="A6" s="14" t="s">
        <v>6</v>
      </c>
      <c r="B6" s="16">
        <v>106</v>
      </c>
      <c r="C6" s="24">
        <v>23</v>
      </c>
      <c r="D6" s="25">
        <v>7.3</v>
      </c>
      <c r="E6" s="16">
        <v>71</v>
      </c>
      <c r="F6" s="17">
        <v>14</v>
      </c>
      <c r="G6" s="181">
        <v>122</v>
      </c>
      <c r="H6" s="182">
        <v>64</v>
      </c>
      <c r="I6" s="91">
        <v>10</v>
      </c>
      <c r="J6" s="92">
        <v>14</v>
      </c>
      <c r="K6" s="93">
        <v>7</v>
      </c>
      <c r="L6" s="91">
        <v>10</v>
      </c>
      <c r="M6" s="93">
        <v>14</v>
      </c>
      <c r="O6" s="195">
        <f t="shared" si="0"/>
        <v>0.66981132075471694</v>
      </c>
    </row>
    <row r="7" spans="1:15" x14ac:dyDescent="0.25">
      <c r="A7" s="14" t="s">
        <v>7</v>
      </c>
      <c r="B7" s="16">
        <v>187</v>
      </c>
      <c r="C7" s="24">
        <v>155.1</v>
      </c>
      <c r="D7" s="25">
        <v>4</v>
      </c>
      <c r="E7" s="16">
        <v>331</v>
      </c>
      <c r="F7" s="17">
        <v>206</v>
      </c>
      <c r="G7" s="181">
        <v>341</v>
      </c>
      <c r="H7" s="182">
        <v>895</v>
      </c>
      <c r="I7" s="91">
        <v>13</v>
      </c>
      <c r="J7" s="92">
        <v>20</v>
      </c>
      <c r="K7" s="93">
        <v>8</v>
      </c>
      <c r="L7" s="91">
        <v>14</v>
      </c>
      <c r="M7" s="93">
        <v>23</v>
      </c>
      <c r="O7" s="195">
        <f t="shared" si="0"/>
        <v>1.7700534759358288</v>
      </c>
    </row>
    <row r="8" spans="1:15" x14ac:dyDescent="0.25">
      <c r="A8" s="14" t="s">
        <v>8</v>
      </c>
      <c r="B8" s="16">
        <v>18034</v>
      </c>
      <c r="C8" s="24">
        <v>203.4</v>
      </c>
      <c r="D8" s="25">
        <v>15.4</v>
      </c>
      <c r="E8" s="16">
        <v>50989</v>
      </c>
      <c r="F8" s="17">
        <v>19069</v>
      </c>
      <c r="G8" s="181">
        <v>36805</v>
      </c>
      <c r="H8" s="182">
        <v>78774</v>
      </c>
      <c r="I8" s="91">
        <v>22</v>
      </c>
      <c r="J8" s="92">
        <v>81</v>
      </c>
      <c r="K8" s="93">
        <v>15</v>
      </c>
      <c r="L8" s="91">
        <v>23</v>
      </c>
      <c r="M8" s="93">
        <v>91</v>
      </c>
      <c r="O8" s="195">
        <f t="shared" si="0"/>
        <v>2.8273816125097038</v>
      </c>
    </row>
    <row r="9" spans="1:15" x14ac:dyDescent="0.25">
      <c r="A9" s="20" t="s">
        <v>9</v>
      </c>
      <c r="B9" s="16">
        <v>180736</v>
      </c>
      <c r="C9" s="24">
        <v>342.9</v>
      </c>
      <c r="D9" s="25">
        <v>9.1</v>
      </c>
      <c r="E9" s="16">
        <v>722020</v>
      </c>
      <c r="F9" s="17">
        <v>485979</v>
      </c>
      <c r="G9" s="181">
        <v>643264</v>
      </c>
      <c r="H9" s="182">
        <v>2408460</v>
      </c>
      <c r="I9" s="91">
        <v>155</v>
      </c>
      <c r="J9" s="92">
        <v>319</v>
      </c>
      <c r="K9" s="93">
        <v>18</v>
      </c>
      <c r="L9" s="91">
        <v>201</v>
      </c>
      <c r="M9" s="93">
        <v>398</v>
      </c>
      <c r="O9" s="195">
        <f t="shared" si="0"/>
        <v>3.9948875708215299</v>
      </c>
    </row>
    <row r="10" spans="1:15" x14ac:dyDescent="0.25">
      <c r="A10" s="14" t="s">
        <v>10</v>
      </c>
      <c r="B10" s="16">
        <v>253</v>
      </c>
      <c r="C10" s="24">
        <v>602</v>
      </c>
      <c r="D10" s="25">
        <v>33.700000000000003</v>
      </c>
      <c r="E10" s="16">
        <v>739</v>
      </c>
      <c r="F10" s="17">
        <v>104</v>
      </c>
      <c r="G10" s="181">
        <v>409</v>
      </c>
      <c r="H10" s="182">
        <v>621</v>
      </c>
      <c r="I10" s="91">
        <v>11</v>
      </c>
      <c r="J10" s="92">
        <v>20</v>
      </c>
      <c r="K10" s="93">
        <v>8</v>
      </c>
      <c r="L10" s="91">
        <v>12</v>
      </c>
      <c r="M10" s="93">
        <v>22</v>
      </c>
      <c r="O10" s="195">
        <f t="shared" si="0"/>
        <v>2.9209486166007905</v>
      </c>
    </row>
    <row r="11" spans="1:15" x14ac:dyDescent="0.25">
      <c r="A11" s="14" t="s">
        <v>11</v>
      </c>
      <c r="B11" s="16">
        <v>131</v>
      </c>
      <c r="C11" s="24">
        <v>970</v>
      </c>
      <c r="D11" s="25">
        <v>26</v>
      </c>
      <c r="E11" s="16">
        <v>293</v>
      </c>
      <c r="F11" s="17">
        <v>65</v>
      </c>
      <c r="G11" s="181">
        <v>267</v>
      </c>
      <c r="H11" s="182">
        <v>366</v>
      </c>
      <c r="I11" s="91">
        <v>10</v>
      </c>
      <c r="J11" s="92">
        <v>15</v>
      </c>
      <c r="K11" s="93">
        <v>8</v>
      </c>
      <c r="L11" s="91">
        <v>10</v>
      </c>
      <c r="M11" s="93">
        <v>14</v>
      </c>
      <c r="O11" s="195">
        <f t="shared" si="0"/>
        <v>2.2366412213740459</v>
      </c>
    </row>
    <row r="12" spans="1:15" x14ac:dyDescent="0.25">
      <c r="A12" s="14" t="s">
        <v>12</v>
      </c>
      <c r="B12" s="16">
        <v>134</v>
      </c>
      <c r="C12" s="24">
        <v>3176</v>
      </c>
      <c r="D12" s="25">
        <v>43.5</v>
      </c>
      <c r="E12" s="16">
        <v>376</v>
      </c>
      <c r="F12" s="17">
        <v>220</v>
      </c>
      <c r="G12" s="181">
        <v>366</v>
      </c>
      <c r="H12" s="182">
        <v>930</v>
      </c>
      <c r="I12" s="91">
        <v>14</v>
      </c>
      <c r="J12" s="92">
        <v>21</v>
      </c>
      <c r="K12" s="93">
        <v>8</v>
      </c>
      <c r="L12" s="91">
        <v>16</v>
      </c>
      <c r="M12" s="93">
        <v>27</v>
      </c>
      <c r="O12" s="195">
        <f t="shared" si="0"/>
        <v>2.8059701492537314</v>
      </c>
    </row>
    <row r="13" spans="1:15" x14ac:dyDescent="0.25">
      <c r="A13" s="20" t="s">
        <v>13</v>
      </c>
      <c r="B13" s="16">
        <v>165</v>
      </c>
      <c r="C13" s="24">
        <v>161.30000000000001</v>
      </c>
      <c r="D13" s="25">
        <v>54.5</v>
      </c>
      <c r="E13" s="16">
        <v>341</v>
      </c>
      <c r="F13" s="17">
        <v>238</v>
      </c>
      <c r="G13" s="181">
        <v>415</v>
      </c>
      <c r="H13" s="182">
        <v>1335</v>
      </c>
      <c r="I13" s="91">
        <v>17</v>
      </c>
      <c r="J13" s="92">
        <v>30</v>
      </c>
      <c r="K13" s="93">
        <v>8</v>
      </c>
      <c r="L13" s="91">
        <v>16</v>
      </c>
      <c r="M13" s="93">
        <v>28</v>
      </c>
      <c r="O13" s="195">
        <f t="shared" si="0"/>
        <v>2.0666666666666669</v>
      </c>
    </row>
    <row r="14" spans="1:15" x14ac:dyDescent="0.25">
      <c r="A14" s="14" t="s">
        <v>14</v>
      </c>
      <c r="B14" s="16">
        <v>545</v>
      </c>
      <c r="C14" s="24">
        <v>127.2</v>
      </c>
      <c r="D14" s="25">
        <v>9.3000000000000007</v>
      </c>
      <c r="E14" s="16">
        <v>628</v>
      </c>
      <c r="F14" s="17">
        <v>206</v>
      </c>
      <c r="G14" s="181">
        <v>672</v>
      </c>
      <c r="H14" s="182">
        <v>672</v>
      </c>
      <c r="I14" s="91">
        <v>13</v>
      </c>
      <c r="J14" s="92">
        <v>19</v>
      </c>
      <c r="K14" s="93">
        <v>10</v>
      </c>
      <c r="L14" s="91">
        <v>14</v>
      </c>
      <c r="M14" s="93">
        <v>21</v>
      </c>
      <c r="O14" s="195">
        <f t="shared" si="0"/>
        <v>1.1522935779816514</v>
      </c>
    </row>
    <row r="15" spans="1:15" x14ac:dyDescent="0.25">
      <c r="A15" s="14" t="s">
        <v>15</v>
      </c>
      <c r="B15" s="16">
        <v>20780</v>
      </c>
      <c r="C15" s="24">
        <v>44</v>
      </c>
      <c r="D15" s="25">
        <v>7.3</v>
      </c>
      <c r="E15" s="16">
        <v>66118</v>
      </c>
      <c r="F15" s="17">
        <v>30864</v>
      </c>
      <c r="G15" s="181">
        <v>57621</v>
      </c>
      <c r="H15" s="183">
        <v>111436</v>
      </c>
      <c r="I15" s="91">
        <v>27</v>
      </c>
      <c r="J15" s="92">
        <v>73</v>
      </c>
      <c r="K15" s="93">
        <v>15</v>
      </c>
      <c r="L15" s="91">
        <v>29</v>
      </c>
      <c r="M15" s="93">
        <v>63</v>
      </c>
      <c r="O15" s="195">
        <f t="shared" si="0"/>
        <v>3.1818094321462946</v>
      </c>
    </row>
    <row r="16" spans="1:15" x14ac:dyDescent="0.25">
      <c r="A16" s="14" t="s">
        <v>16</v>
      </c>
      <c r="B16" s="16">
        <v>18670</v>
      </c>
      <c r="C16" s="24">
        <v>1332.5</v>
      </c>
      <c r="D16" s="25">
        <v>14.2</v>
      </c>
      <c r="E16" s="16">
        <v>62317</v>
      </c>
      <c r="F16" s="17">
        <v>20910</v>
      </c>
      <c r="G16" s="181">
        <v>40817</v>
      </c>
      <c r="H16" s="182">
        <v>105420</v>
      </c>
      <c r="I16" s="91">
        <v>115</v>
      </c>
      <c r="J16" s="92">
        <v>189</v>
      </c>
      <c r="K16" s="93">
        <v>15</v>
      </c>
      <c r="L16" s="91">
        <v>134</v>
      </c>
      <c r="M16" s="93">
        <v>215</v>
      </c>
      <c r="O16" s="195">
        <f t="shared" si="0"/>
        <v>3.3378146759507232</v>
      </c>
    </row>
    <row r="17" spans="1:15" x14ac:dyDescent="0.25">
      <c r="A17" s="14" t="s">
        <v>17</v>
      </c>
      <c r="B17" s="16">
        <v>1788</v>
      </c>
      <c r="C17" s="24">
        <v>27.7</v>
      </c>
      <c r="D17" s="25">
        <v>7.9</v>
      </c>
      <c r="E17" s="16">
        <v>2120</v>
      </c>
      <c r="F17" s="17">
        <v>374</v>
      </c>
      <c r="G17" s="181">
        <v>2223</v>
      </c>
      <c r="H17" s="182">
        <v>1642</v>
      </c>
      <c r="I17" s="91">
        <v>15</v>
      </c>
      <c r="J17" s="92">
        <v>29</v>
      </c>
      <c r="K17" s="93">
        <v>11</v>
      </c>
      <c r="L17" s="91">
        <v>15</v>
      </c>
      <c r="M17" s="93">
        <v>25</v>
      </c>
      <c r="O17" s="195">
        <f t="shared" si="0"/>
        <v>1.1856823266219239</v>
      </c>
    </row>
    <row r="18" spans="1:15" x14ac:dyDescent="0.25">
      <c r="A18" s="15" t="s">
        <v>18</v>
      </c>
      <c r="B18" s="18">
        <v>2858</v>
      </c>
      <c r="C18" s="89">
        <v>119.8</v>
      </c>
      <c r="D18" s="45">
        <v>24.4</v>
      </c>
      <c r="E18" s="18">
        <v>11766</v>
      </c>
      <c r="F18" s="90">
        <v>8717</v>
      </c>
      <c r="G18" s="18">
        <v>14448</v>
      </c>
      <c r="H18" s="90">
        <v>37195</v>
      </c>
      <c r="I18" s="28">
        <v>20</v>
      </c>
      <c r="J18" s="29">
        <v>41</v>
      </c>
      <c r="K18" s="30">
        <v>12</v>
      </c>
      <c r="L18" s="28">
        <v>20</v>
      </c>
      <c r="M18" s="30">
        <v>39</v>
      </c>
      <c r="O18" s="195">
        <f t="shared" si="0"/>
        <v>4.1168649405178446</v>
      </c>
    </row>
  </sheetData>
  <mergeCells count="3">
    <mergeCell ref="E1:F1"/>
    <mergeCell ref="G1:H1"/>
    <mergeCell ref="I1:K1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Normal="100" workbookViewId="0">
      <selection activeCell="U24" sqref="U24"/>
    </sheetView>
  </sheetViews>
  <sheetFormatPr defaultColWidth="11" defaultRowHeight="15.75" x14ac:dyDescent="0.25"/>
  <cols>
    <col min="1" max="1" width="8.625" customWidth="1"/>
    <col min="2" max="5" width="4.875" bestFit="1" customWidth="1"/>
    <col min="6" max="6" width="5.875" bestFit="1" customWidth="1"/>
    <col min="7" max="7" width="4.875" bestFit="1" customWidth="1"/>
    <col min="8" max="8" width="5.875" bestFit="1" customWidth="1"/>
    <col min="9" max="9" width="4.875" bestFit="1" customWidth="1"/>
    <col min="10" max="10" width="3.875" customWidth="1"/>
    <col min="11" max="11" width="5.5" bestFit="1" customWidth="1"/>
    <col min="12" max="15" width="4.875" bestFit="1" customWidth="1"/>
    <col min="16" max="16" width="5.875" bestFit="1" customWidth="1"/>
    <col min="17" max="17" width="4" bestFit="1" customWidth="1"/>
    <col min="18" max="18" width="5.875" bestFit="1" customWidth="1"/>
    <col min="19" max="19" width="4.875" bestFit="1" customWidth="1"/>
  </cols>
  <sheetData>
    <row r="1" spans="1:19" x14ac:dyDescent="0.25">
      <c r="A1" s="2" t="s">
        <v>29</v>
      </c>
      <c r="B1" s="3"/>
      <c r="C1" s="3"/>
      <c r="D1" s="3"/>
      <c r="E1" s="8"/>
      <c r="F1" s="198"/>
      <c r="G1" s="198"/>
      <c r="H1" s="198"/>
      <c r="I1" s="197"/>
      <c r="J1" s="56"/>
      <c r="K1" s="2"/>
      <c r="L1" s="3"/>
      <c r="M1" s="3"/>
      <c r="N1" s="3"/>
      <c r="O1" s="8"/>
      <c r="P1" s="198"/>
      <c r="Q1" s="198"/>
      <c r="R1" s="198"/>
      <c r="S1" s="197"/>
    </row>
    <row r="2" spans="1:19" x14ac:dyDescent="0.25">
      <c r="A2" s="52" t="s">
        <v>130</v>
      </c>
      <c r="B2" s="196" t="s">
        <v>20</v>
      </c>
      <c r="C2" s="197"/>
      <c r="D2" s="196" t="s">
        <v>126</v>
      </c>
      <c r="E2" s="197"/>
      <c r="F2" s="196" t="s">
        <v>3</v>
      </c>
      <c r="G2" s="197"/>
      <c r="H2" s="196" t="s">
        <v>21</v>
      </c>
      <c r="I2" s="197"/>
      <c r="J2" s="56"/>
      <c r="K2" s="52" t="s">
        <v>131</v>
      </c>
      <c r="L2" s="196" t="s">
        <v>20</v>
      </c>
      <c r="M2" s="197"/>
      <c r="N2" s="196" t="s">
        <v>126</v>
      </c>
      <c r="O2" s="197"/>
      <c r="P2" s="196" t="s">
        <v>3</v>
      </c>
      <c r="Q2" s="197"/>
      <c r="R2" s="196" t="s">
        <v>21</v>
      </c>
      <c r="S2" s="197"/>
    </row>
    <row r="3" spans="1:19" x14ac:dyDescent="0.25">
      <c r="A3" s="34" t="s">
        <v>129</v>
      </c>
      <c r="B3" s="6" t="s">
        <v>22</v>
      </c>
      <c r="C3" s="7" t="s">
        <v>23</v>
      </c>
      <c r="D3" s="6" t="s">
        <v>22</v>
      </c>
      <c r="E3" s="7" t="s">
        <v>23</v>
      </c>
      <c r="F3" s="6" t="s">
        <v>22</v>
      </c>
      <c r="G3" s="7" t="s">
        <v>23</v>
      </c>
      <c r="H3" s="6" t="s">
        <v>22</v>
      </c>
      <c r="I3" s="7" t="s">
        <v>23</v>
      </c>
      <c r="J3" s="59"/>
      <c r="K3" s="34" t="s">
        <v>129</v>
      </c>
      <c r="L3" s="6" t="s">
        <v>22</v>
      </c>
      <c r="M3" s="7" t="s">
        <v>23</v>
      </c>
      <c r="N3" s="6" t="s">
        <v>22</v>
      </c>
      <c r="O3" s="7" t="s">
        <v>23</v>
      </c>
      <c r="P3" s="6" t="s">
        <v>22</v>
      </c>
      <c r="Q3" s="7" t="s">
        <v>23</v>
      </c>
      <c r="R3" s="6" t="s">
        <v>22</v>
      </c>
      <c r="S3" s="7" t="s">
        <v>23</v>
      </c>
    </row>
    <row r="4" spans="1:19" s="40" customFormat="1" x14ac:dyDescent="0.25">
      <c r="A4" s="42">
        <v>0</v>
      </c>
      <c r="B4" s="119">
        <v>82.373999999999995</v>
      </c>
      <c r="C4" s="120">
        <v>46.214498849429297</v>
      </c>
      <c r="D4" s="119">
        <v>8.5079999999999991</v>
      </c>
      <c r="E4" s="120">
        <v>10.0505198347622</v>
      </c>
      <c r="F4" s="125">
        <v>1.966</v>
      </c>
      <c r="G4" s="120">
        <v>1.5726783896643699</v>
      </c>
      <c r="H4" s="125">
        <v>3.3769999999999998</v>
      </c>
      <c r="I4" s="120">
        <v>5.6696574866578899</v>
      </c>
      <c r="J4" s="24"/>
      <c r="K4" s="63">
        <v>0</v>
      </c>
      <c r="L4" s="119">
        <v>82.373999999999995</v>
      </c>
      <c r="M4" s="120">
        <v>46.214498849429297</v>
      </c>
      <c r="N4" s="119">
        <v>8.5079999999999991</v>
      </c>
      <c r="O4" s="120">
        <v>10.0505198347622</v>
      </c>
      <c r="P4" s="125">
        <v>1.966</v>
      </c>
      <c r="Q4" s="120">
        <v>1.5726783896643699</v>
      </c>
      <c r="R4" s="125">
        <v>3.3769999999999998</v>
      </c>
      <c r="S4" s="120">
        <v>5.6696574866578899</v>
      </c>
    </row>
    <row r="5" spans="1:19" s="40" customFormat="1" x14ac:dyDescent="0.25">
      <c r="A5" s="36">
        <v>2.0000000000000001E-4</v>
      </c>
      <c r="B5" s="26">
        <v>67.378</v>
      </c>
      <c r="C5" s="25">
        <v>38.966081038147401</v>
      </c>
      <c r="D5" s="26">
        <v>4.0590000000000002</v>
      </c>
      <c r="E5" s="25">
        <v>5.8874596543144904</v>
      </c>
      <c r="F5" s="116">
        <v>1.1559999999999999</v>
      </c>
      <c r="G5" s="25">
        <v>1.4162166746898901</v>
      </c>
      <c r="H5" s="116">
        <v>2.0699999999999998</v>
      </c>
      <c r="I5" s="25">
        <v>4.4039180844441699</v>
      </c>
      <c r="J5" s="24"/>
      <c r="K5" s="37">
        <v>0.2</v>
      </c>
      <c r="L5" s="26">
        <v>82.373999999999995</v>
      </c>
      <c r="M5" s="25">
        <v>46.214498849429297</v>
      </c>
      <c r="N5" s="26">
        <v>5.7930000000000001</v>
      </c>
      <c r="O5" s="25">
        <v>8.0317283108718005</v>
      </c>
      <c r="P5" s="116">
        <v>1.4139999999999999</v>
      </c>
      <c r="Q5" s="25">
        <v>1.5358915856801101</v>
      </c>
      <c r="R5" s="116">
        <v>2.64</v>
      </c>
      <c r="S5" s="25">
        <v>5.1854883366265003</v>
      </c>
    </row>
    <row r="6" spans="1:19" s="40" customFormat="1" x14ac:dyDescent="0.25">
      <c r="A6" s="36">
        <v>4.0000000000000002E-4</v>
      </c>
      <c r="B6" s="26">
        <v>54.584000000000003</v>
      </c>
      <c r="C6" s="25">
        <v>31.8718490012544</v>
      </c>
      <c r="D6" s="26">
        <v>1.9450000000000001</v>
      </c>
      <c r="E6" s="25">
        <v>2.7172335855348302</v>
      </c>
      <c r="F6" s="116">
        <v>0.51500000000000001</v>
      </c>
      <c r="G6" s="25">
        <v>0.99335882830010402</v>
      </c>
      <c r="H6" s="116">
        <v>0.78</v>
      </c>
      <c r="I6" s="25">
        <v>2.3927652048049701</v>
      </c>
      <c r="J6" s="24"/>
      <c r="K6" s="37">
        <v>0.4</v>
      </c>
      <c r="L6" s="26">
        <v>82.373999999999995</v>
      </c>
      <c r="M6" s="25">
        <v>46.214498849429297</v>
      </c>
      <c r="N6" s="26">
        <v>4.04</v>
      </c>
      <c r="O6" s="25">
        <v>6.1258408341978798</v>
      </c>
      <c r="P6" s="116">
        <v>1.022</v>
      </c>
      <c r="Q6" s="25">
        <v>1.42462119370222</v>
      </c>
      <c r="R6" s="116">
        <v>1.9159999999999999</v>
      </c>
      <c r="S6" s="25">
        <v>4.2368496427056197</v>
      </c>
    </row>
    <row r="7" spans="1:19" s="40" customFormat="1" x14ac:dyDescent="0.25">
      <c r="A7" s="36">
        <v>5.9999999999999995E-4</v>
      </c>
      <c r="B7" s="26">
        <v>44.168999999999997</v>
      </c>
      <c r="C7" s="25">
        <v>26.5943922792137</v>
      </c>
      <c r="D7" s="26">
        <v>1.2450000000000001</v>
      </c>
      <c r="E7" s="25">
        <v>1.24520099804229</v>
      </c>
      <c r="F7" s="116">
        <v>0.153</v>
      </c>
      <c r="G7" s="25">
        <v>0.55488638377499999</v>
      </c>
      <c r="H7" s="116">
        <v>0.186</v>
      </c>
      <c r="I7" s="25">
        <v>1.0948071074863299</v>
      </c>
      <c r="J7" s="24"/>
      <c r="K7" s="37">
        <v>0.6</v>
      </c>
      <c r="L7" s="26">
        <v>82.373999999999995</v>
      </c>
      <c r="M7" s="25">
        <v>46.214498849429297</v>
      </c>
      <c r="N7" s="26">
        <v>2.903</v>
      </c>
      <c r="O7" s="25">
        <v>4.69719646753832</v>
      </c>
      <c r="P7" s="116">
        <v>0.70599999999999996</v>
      </c>
      <c r="Q7" s="25">
        <v>1.2590270645022601</v>
      </c>
      <c r="R7" s="116">
        <v>1.3080000000000001</v>
      </c>
      <c r="S7" s="25">
        <v>3.4529782882403501</v>
      </c>
    </row>
    <row r="8" spans="1:19" s="40" customFormat="1" x14ac:dyDescent="0.25">
      <c r="A8" s="36">
        <v>8.0000000000000004E-4</v>
      </c>
      <c r="B8" s="26">
        <v>35.456000000000003</v>
      </c>
      <c r="C8" s="25">
        <v>22.428934908308101</v>
      </c>
      <c r="D8" s="26">
        <v>1.0580000000000001</v>
      </c>
      <c r="E8" s="25">
        <v>0.55582816134569801</v>
      </c>
      <c r="F8" s="116">
        <v>3.7999999999999999E-2</v>
      </c>
      <c r="G8" s="25">
        <v>0.26949699187306198</v>
      </c>
      <c r="H8" s="116">
        <v>3.1E-2</v>
      </c>
      <c r="I8" s="25">
        <v>0.34081542681509702</v>
      </c>
      <c r="J8" s="24"/>
      <c r="K8" s="37">
        <v>0.8</v>
      </c>
      <c r="L8" s="26">
        <v>82.373999999999995</v>
      </c>
      <c r="M8" s="25">
        <v>46.214498849429297</v>
      </c>
      <c r="N8" s="26">
        <v>2.2120000000000002</v>
      </c>
      <c r="O8" s="25">
        <v>3.6702215909297098</v>
      </c>
      <c r="P8" s="116">
        <v>0.51600000000000001</v>
      </c>
      <c r="Q8" s="25">
        <v>1.08485986234211</v>
      </c>
      <c r="R8" s="116">
        <v>0.878</v>
      </c>
      <c r="S8" s="25">
        <v>2.8162114705836498</v>
      </c>
    </row>
    <row r="9" spans="1:19" s="40" customFormat="1" x14ac:dyDescent="0.25">
      <c r="A9" s="36">
        <v>1E-3</v>
      </c>
      <c r="B9" s="26">
        <v>27.488</v>
      </c>
      <c r="C9" s="25">
        <v>19.166826112406401</v>
      </c>
      <c r="D9" s="26">
        <v>1.0309999999999999</v>
      </c>
      <c r="E9" s="25">
        <v>0.51215359151460105</v>
      </c>
      <c r="F9" s="116">
        <v>1.2999999999999999E-2</v>
      </c>
      <c r="G9" s="25">
        <v>0.144401703078086</v>
      </c>
      <c r="H9" s="116">
        <v>4.0000000000000001E-3</v>
      </c>
      <c r="I9" s="25">
        <v>6.3150518509256903E-2</v>
      </c>
      <c r="J9" s="24"/>
      <c r="K9" s="37">
        <v>1</v>
      </c>
      <c r="L9" s="26">
        <v>82.373999999999995</v>
      </c>
      <c r="M9" s="25">
        <v>46.214498849429297</v>
      </c>
      <c r="N9" s="26">
        <v>1.7230000000000001</v>
      </c>
      <c r="O9" s="25">
        <v>2.6607048596848202</v>
      </c>
      <c r="P9" s="116">
        <v>0.36099999999999999</v>
      </c>
      <c r="Q9" s="25">
        <v>0.93891456510193305</v>
      </c>
      <c r="R9" s="116">
        <v>0.55100000000000005</v>
      </c>
      <c r="S9" s="25">
        <v>2.0585520728503899</v>
      </c>
    </row>
    <row r="10" spans="1:19" s="40" customFormat="1" x14ac:dyDescent="0.25">
      <c r="A10" s="38">
        <v>1.1999999999999999E-3</v>
      </c>
      <c r="B10" s="129">
        <v>21.236000000000001</v>
      </c>
      <c r="C10" s="130">
        <v>15.824813702812699</v>
      </c>
      <c r="D10" s="129">
        <v>1.016</v>
      </c>
      <c r="E10" s="130">
        <v>0.18915543814487601</v>
      </c>
      <c r="F10" s="131">
        <v>8.0000000000000002E-3</v>
      </c>
      <c r="G10" s="130">
        <v>8.9128805354632606E-2</v>
      </c>
      <c r="H10" s="131">
        <v>0</v>
      </c>
      <c r="I10" s="130">
        <v>0</v>
      </c>
      <c r="J10" s="43"/>
      <c r="K10" s="64">
        <v>1.5</v>
      </c>
      <c r="L10" s="129">
        <v>82.373999999999995</v>
      </c>
      <c r="M10" s="130">
        <v>46.214498849429297</v>
      </c>
      <c r="N10" s="129">
        <v>1.2509999999999999</v>
      </c>
      <c r="O10" s="130">
        <v>1.52719721428875</v>
      </c>
      <c r="P10" s="131">
        <v>0.14099999999999999</v>
      </c>
      <c r="Q10" s="130">
        <v>0.61927578872623601</v>
      </c>
      <c r="R10" s="131">
        <v>0.187</v>
      </c>
      <c r="S10" s="130">
        <v>1.09692034087908</v>
      </c>
    </row>
    <row r="11" spans="1:19" s="40" customFormat="1" x14ac:dyDescent="0.25">
      <c r="A11" s="38">
        <v>1.4E-3</v>
      </c>
      <c r="B11" s="129">
        <v>15.939</v>
      </c>
      <c r="C11" s="130">
        <v>12.621433340931601</v>
      </c>
      <c r="D11" s="129">
        <v>1.0009999999999999</v>
      </c>
      <c r="E11" s="130">
        <v>3.1622776601684097E-2</v>
      </c>
      <c r="F11" s="131">
        <v>1E-3</v>
      </c>
      <c r="G11" s="130">
        <v>3.1622776601684097E-2</v>
      </c>
      <c r="H11" s="131">
        <v>0</v>
      </c>
      <c r="I11" s="130">
        <v>0</v>
      </c>
      <c r="J11" s="43"/>
      <c r="K11" s="64">
        <v>2</v>
      </c>
      <c r="L11" s="129">
        <v>82.373999999999995</v>
      </c>
      <c r="M11" s="130">
        <v>46.214498849429297</v>
      </c>
      <c r="N11" s="129">
        <v>1.095</v>
      </c>
      <c r="O11" s="130">
        <v>0.91038662325618303</v>
      </c>
      <c r="P11" s="131">
        <v>5.3999999999999999E-2</v>
      </c>
      <c r="Q11" s="130">
        <v>0.38370722071812802</v>
      </c>
      <c r="R11" s="131">
        <v>5.8999999999999997E-2</v>
      </c>
      <c r="S11" s="130">
        <v>0.509684979942295</v>
      </c>
    </row>
    <row r="12" spans="1:19" s="40" customFormat="1" x14ac:dyDescent="0.25">
      <c r="A12" s="38">
        <v>1.6000000000000001E-3</v>
      </c>
      <c r="B12" s="129">
        <v>11.574</v>
      </c>
      <c r="C12" s="130">
        <v>10.1820527497258</v>
      </c>
      <c r="D12" s="129">
        <v>1.002</v>
      </c>
      <c r="E12" s="130">
        <v>4.4698970882985002E-2</v>
      </c>
      <c r="F12" s="131">
        <v>2E-3</v>
      </c>
      <c r="G12" s="130">
        <v>4.4698970882985002E-2</v>
      </c>
      <c r="H12" s="131">
        <v>0</v>
      </c>
      <c r="I12" s="130">
        <v>0</v>
      </c>
      <c r="J12" s="43"/>
      <c r="K12" s="64">
        <v>3</v>
      </c>
      <c r="L12" s="129">
        <v>82.373999999999995</v>
      </c>
      <c r="M12" s="130">
        <v>46.214498849429297</v>
      </c>
      <c r="N12" s="129">
        <v>1.026</v>
      </c>
      <c r="O12" s="130">
        <v>0.528775570165266</v>
      </c>
      <c r="P12" s="131">
        <v>1.4E-2</v>
      </c>
      <c r="Q12" s="130">
        <v>0.178425995403796</v>
      </c>
      <c r="R12" s="131">
        <v>0.01</v>
      </c>
      <c r="S12" s="130">
        <v>0.161015297179882</v>
      </c>
    </row>
    <row r="13" spans="1:19" s="40" customFormat="1" x14ac:dyDescent="0.25">
      <c r="A13" s="38">
        <v>1.8E-3</v>
      </c>
      <c r="B13" s="129">
        <v>8.8970000000000002</v>
      </c>
      <c r="C13" s="130">
        <v>8.2698719326106893</v>
      </c>
      <c r="D13" s="129">
        <v>1</v>
      </c>
      <c r="E13" s="130">
        <v>0</v>
      </c>
      <c r="F13" s="131">
        <v>0</v>
      </c>
      <c r="G13" s="130">
        <v>0</v>
      </c>
      <c r="H13" s="131">
        <v>0</v>
      </c>
      <c r="I13" s="130">
        <v>0</v>
      </c>
      <c r="J13" s="43"/>
      <c r="K13" s="64">
        <v>6</v>
      </c>
      <c r="L13" s="129">
        <v>82.373999999999995</v>
      </c>
      <c r="M13" s="130">
        <v>46.214498849429297</v>
      </c>
      <c r="N13" s="129">
        <v>1.0009999999999999</v>
      </c>
      <c r="O13" s="130">
        <v>3.1622776601683902E-2</v>
      </c>
      <c r="P13" s="131">
        <v>1E-3</v>
      </c>
      <c r="Q13" s="130">
        <v>3.1622776601683902E-2</v>
      </c>
      <c r="R13" s="131">
        <v>0</v>
      </c>
      <c r="S13" s="130">
        <v>0</v>
      </c>
    </row>
    <row r="14" spans="1:19" x14ac:dyDescent="0.25">
      <c r="A14" s="39">
        <v>2E-3</v>
      </c>
      <c r="B14" s="132">
        <v>6.9119999999999999</v>
      </c>
      <c r="C14" s="133">
        <v>6.6145300670575402</v>
      </c>
      <c r="D14" s="132">
        <v>1</v>
      </c>
      <c r="E14" s="133">
        <v>0</v>
      </c>
      <c r="F14" s="134">
        <v>0</v>
      </c>
      <c r="G14" s="135">
        <v>0</v>
      </c>
      <c r="H14" s="134">
        <v>0</v>
      </c>
      <c r="I14" s="133">
        <v>0</v>
      </c>
      <c r="J14" s="60"/>
      <c r="K14" s="65">
        <v>10</v>
      </c>
      <c r="L14" s="132">
        <v>82.373999999999995</v>
      </c>
      <c r="M14" s="133">
        <v>46.214498849429297</v>
      </c>
      <c r="N14" s="132">
        <v>1</v>
      </c>
      <c r="O14" s="133">
        <v>0</v>
      </c>
      <c r="P14" s="134">
        <v>0</v>
      </c>
      <c r="Q14" s="133">
        <v>0</v>
      </c>
      <c r="R14" s="134">
        <v>0</v>
      </c>
      <c r="S14" s="133">
        <v>0</v>
      </c>
    </row>
  </sheetData>
  <mergeCells count="10">
    <mergeCell ref="P1:S1"/>
    <mergeCell ref="L2:M2"/>
    <mergeCell ref="N2:O2"/>
    <mergeCell ref="P2:Q2"/>
    <mergeCell ref="R2:S2"/>
    <mergeCell ref="B2:C2"/>
    <mergeCell ref="D2:E2"/>
    <mergeCell ref="F2:G2"/>
    <mergeCell ref="H2:I2"/>
    <mergeCell ref="F1:I1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16" workbookViewId="0">
      <selection activeCell="A7" sqref="A7"/>
    </sheetView>
  </sheetViews>
  <sheetFormatPr defaultColWidth="11" defaultRowHeight="15.75" x14ac:dyDescent="0.25"/>
  <cols>
    <col min="3" max="3" width="15.125" bestFit="1" customWidth="1"/>
    <col min="8" max="8" width="12.125" customWidth="1"/>
  </cols>
  <sheetData>
    <row r="1" spans="1:8" x14ac:dyDescent="0.25">
      <c r="A1" s="1" t="s">
        <v>104</v>
      </c>
      <c r="D1" s="200" t="s">
        <v>39</v>
      </c>
      <c r="E1" s="200"/>
      <c r="F1" s="200" t="s">
        <v>97</v>
      </c>
      <c r="G1" s="200"/>
      <c r="H1" s="1" t="s">
        <v>40</v>
      </c>
    </row>
    <row r="2" spans="1:8" x14ac:dyDescent="0.25">
      <c r="A2" s="1" t="s">
        <v>144</v>
      </c>
      <c r="D2" s="1" t="s">
        <v>37</v>
      </c>
      <c r="E2" s="1" t="s">
        <v>38</v>
      </c>
      <c r="F2" s="1" t="s">
        <v>37</v>
      </c>
      <c r="G2" s="1" t="s">
        <v>38</v>
      </c>
      <c r="H2" s="1"/>
    </row>
    <row r="3" spans="1:8" x14ac:dyDescent="0.25">
      <c r="A3" s="1" t="s">
        <v>145</v>
      </c>
      <c r="C3" s="1" t="s">
        <v>4</v>
      </c>
      <c r="D3" s="136">
        <v>221.01660000000001</v>
      </c>
      <c r="E3" s="136">
        <v>221.18469999999999</v>
      </c>
      <c r="F3" s="136">
        <v>0.33460000000000001</v>
      </c>
      <c r="G3" s="136">
        <v>0.33739999999999998</v>
      </c>
      <c r="H3" s="74">
        <f>(D3+E3)/2 / ((F3+G3)/2)</f>
        <v>658.03764880952383</v>
      </c>
    </row>
    <row r="4" spans="1:8" x14ac:dyDescent="0.25">
      <c r="C4" s="1" t="s">
        <v>17</v>
      </c>
      <c r="D4" s="136">
        <v>32.874099999999999</v>
      </c>
      <c r="E4" s="136">
        <v>32.985999999999997</v>
      </c>
      <c r="F4" s="136">
        <v>0.14219999999999999</v>
      </c>
      <c r="G4" s="136">
        <v>0.1404</v>
      </c>
      <c r="H4" s="74">
        <f>(D4+E4)/2 / ((F4+G4)/2)</f>
        <v>233.05060155697097</v>
      </c>
    </row>
    <row r="5" spans="1:8" x14ac:dyDescent="0.25">
      <c r="C5" s="1" t="s">
        <v>8</v>
      </c>
      <c r="D5" s="136">
        <v>1561.7507000000001</v>
      </c>
      <c r="E5" s="136">
        <v>1560.9183</v>
      </c>
      <c r="F5" s="136">
        <v>0.96830000000000005</v>
      </c>
      <c r="G5" s="136">
        <v>0.97750000000000004</v>
      </c>
      <c r="H5" s="74">
        <f>(D5+E5)/2 / ((F5+G5)/2)</f>
        <v>1604.825264672628</v>
      </c>
    </row>
  </sheetData>
  <mergeCells count="2">
    <mergeCell ref="D1:E1"/>
    <mergeCell ref="F1:G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C3" sqref="C3"/>
    </sheetView>
  </sheetViews>
  <sheetFormatPr defaultColWidth="11" defaultRowHeight="15.75" x14ac:dyDescent="0.25"/>
  <cols>
    <col min="1" max="1" width="16.625" bestFit="1" customWidth="1"/>
    <col min="2" max="2" width="8.875" bestFit="1" customWidth="1"/>
    <col min="3" max="3" width="9.375" bestFit="1" customWidth="1"/>
    <col min="4" max="4" width="6.375" bestFit="1" customWidth="1"/>
    <col min="5" max="5" width="9.375" bestFit="1" customWidth="1"/>
    <col min="6" max="6" width="6.375" bestFit="1" customWidth="1"/>
    <col min="7" max="7" width="9.375" bestFit="1" customWidth="1"/>
    <col min="8" max="8" width="6.375" bestFit="1" customWidth="1"/>
    <col min="9" max="9" width="9.375" bestFit="1" customWidth="1"/>
    <col min="10" max="10" width="6.375" bestFit="1" customWidth="1"/>
    <col min="11" max="11" width="8.375" bestFit="1" customWidth="1"/>
    <col min="12" max="12" width="6.375" bestFit="1" customWidth="1"/>
    <col min="13" max="13" width="6.625" bestFit="1" customWidth="1"/>
    <col min="14" max="14" width="8.125" bestFit="1" customWidth="1"/>
    <col min="15" max="15" width="9.625" bestFit="1" customWidth="1"/>
    <col min="16" max="16" width="6.625" bestFit="1" customWidth="1"/>
    <col min="17" max="17" width="9.375" bestFit="1" customWidth="1"/>
    <col min="18" max="18" width="7.375" bestFit="1" customWidth="1"/>
    <col min="19" max="19" width="9.375" bestFit="1" customWidth="1"/>
    <col min="20" max="20" width="7.375" bestFit="1" customWidth="1"/>
  </cols>
  <sheetData>
    <row r="1" spans="1:24" x14ac:dyDescent="0.25">
      <c r="A1" s="12" t="s">
        <v>102</v>
      </c>
      <c r="B1" s="31"/>
      <c r="C1" s="196" t="s">
        <v>41</v>
      </c>
      <c r="D1" s="197"/>
      <c r="E1" s="196" t="s">
        <v>43</v>
      </c>
      <c r="F1" s="197"/>
      <c r="G1" s="196" t="s">
        <v>44</v>
      </c>
      <c r="H1" s="197"/>
      <c r="I1" s="196" t="s">
        <v>45</v>
      </c>
      <c r="J1" s="197"/>
      <c r="K1" s="196" t="s">
        <v>42</v>
      </c>
      <c r="L1" s="197"/>
      <c r="M1" s="12" t="s">
        <v>46</v>
      </c>
      <c r="N1" s="81" t="s">
        <v>44</v>
      </c>
      <c r="O1" s="12" t="s">
        <v>45</v>
      </c>
      <c r="P1" s="12" t="s">
        <v>42</v>
      </c>
      <c r="Q1" s="196" t="s">
        <v>48</v>
      </c>
      <c r="R1" s="197"/>
      <c r="S1" s="196" t="s">
        <v>49</v>
      </c>
      <c r="T1" s="197"/>
      <c r="U1" s="12" t="s">
        <v>49</v>
      </c>
      <c r="V1" s="85" t="s">
        <v>50</v>
      </c>
      <c r="W1" s="85" t="s">
        <v>51</v>
      </c>
      <c r="X1" s="85" t="s">
        <v>51</v>
      </c>
    </row>
    <row r="2" spans="1:24" x14ac:dyDescent="0.25">
      <c r="A2" s="13" t="s">
        <v>0</v>
      </c>
      <c r="B2" s="4" t="s">
        <v>33</v>
      </c>
      <c r="C2" s="6" t="s">
        <v>22</v>
      </c>
      <c r="D2" s="7" t="s">
        <v>23</v>
      </c>
      <c r="E2" s="6" t="s">
        <v>22</v>
      </c>
      <c r="F2" s="7" t="s">
        <v>23</v>
      </c>
      <c r="G2" s="6" t="s">
        <v>22</v>
      </c>
      <c r="H2" s="7" t="s">
        <v>23</v>
      </c>
      <c r="I2" s="6" t="s">
        <v>22</v>
      </c>
      <c r="J2" s="7" t="s">
        <v>23</v>
      </c>
      <c r="K2" s="6" t="s">
        <v>22</v>
      </c>
      <c r="L2" s="7" t="s">
        <v>23</v>
      </c>
      <c r="M2" s="13" t="s">
        <v>47</v>
      </c>
      <c r="N2" s="86" t="s">
        <v>47</v>
      </c>
      <c r="O2" s="13" t="s">
        <v>47</v>
      </c>
      <c r="P2" s="13" t="s">
        <v>47</v>
      </c>
      <c r="Q2" s="6" t="s">
        <v>22</v>
      </c>
      <c r="R2" s="7" t="s">
        <v>23</v>
      </c>
      <c r="S2" s="6" t="s">
        <v>22</v>
      </c>
      <c r="T2" s="7" t="s">
        <v>23</v>
      </c>
      <c r="U2" s="87" t="s">
        <v>47</v>
      </c>
      <c r="V2" s="87" t="s">
        <v>52</v>
      </c>
      <c r="W2" s="87" t="s">
        <v>53</v>
      </c>
      <c r="X2" s="87" t="s">
        <v>54</v>
      </c>
    </row>
    <row r="3" spans="1:24" x14ac:dyDescent="0.25">
      <c r="A3" s="20" t="s">
        <v>4</v>
      </c>
      <c r="B3" s="10">
        <v>276</v>
      </c>
      <c r="C3" s="138">
        <v>8.4096413700999809E-3</v>
      </c>
      <c r="D3" s="78">
        <v>4.3756603348333199E-3</v>
      </c>
      <c r="E3" s="138">
        <v>6.4646882527000004E-3</v>
      </c>
      <c r="F3" s="78">
        <v>3.9090102548711503E-3</v>
      </c>
      <c r="G3" s="138">
        <v>5.7469697577000097E-3</v>
      </c>
      <c r="H3" s="78">
        <v>3.4257339571662701E-3</v>
      </c>
      <c r="I3" s="138">
        <v>6.6957466726000102E-3</v>
      </c>
      <c r="J3" s="78">
        <v>3.7870282095136499E-3</v>
      </c>
      <c r="K3" s="138">
        <v>1.1046223723000001E-3</v>
      </c>
      <c r="L3" s="78">
        <v>1.00812091606492E-3</v>
      </c>
      <c r="M3" s="76">
        <v>50.3</v>
      </c>
      <c r="N3" s="82">
        <v>14.2</v>
      </c>
      <c r="O3" s="76">
        <v>49.7</v>
      </c>
      <c r="P3" s="76">
        <v>0</v>
      </c>
      <c r="Q3" s="138">
        <v>1.10655862782E-2</v>
      </c>
      <c r="R3" s="78">
        <v>8.7338488537633506E-3</v>
      </c>
      <c r="S3" s="138">
        <v>1.0805870510100001E-2</v>
      </c>
      <c r="T3" s="78">
        <v>8.3527079104781694E-3</v>
      </c>
      <c r="U3" s="14">
        <v>13.4</v>
      </c>
      <c r="V3" s="14">
        <v>0.2</v>
      </c>
      <c r="W3" s="14">
        <v>2.8</v>
      </c>
      <c r="X3" s="14">
        <v>2.6</v>
      </c>
    </row>
    <row r="4" spans="1:24" x14ac:dyDescent="0.25">
      <c r="A4" s="20" t="s">
        <v>5</v>
      </c>
      <c r="B4" s="10">
        <v>148</v>
      </c>
      <c r="C4" s="138">
        <v>1.0328073393000001E-2</v>
      </c>
      <c r="D4" s="78">
        <v>1.10981064980593E-2</v>
      </c>
      <c r="E4" s="138">
        <v>8.0882355554999993E-3</v>
      </c>
      <c r="F4" s="78">
        <v>1.0093428847947899E-2</v>
      </c>
      <c r="G4" s="138">
        <v>7.1568825745000004E-3</v>
      </c>
      <c r="H4" s="78">
        <v>8.9062331152440499E-3</v>
      </c>
      <c r="I4" s="138">
        <v>8.3385713947999995E-3</v>
      </c>
      <c r="J4" s="78">
        <v>1.0439858887285099E-2</v>
      </c>
      <c r="K4" s="138">
        <v>1.4265983272E-3</v>
      </c>
      <c r="L4" s="78">
        <v>2.0136209136636901E-3</v>
      </c>
      <c r="M4" s="76">
        <v>56.6</v>
      </c>
      <c r="N4" s="82">
        <v>13.3</v>
      </c>
      <c r="O4" s="76">
        <v>43.3</v>
      </c>
      <c r="P4" s="76">
        <v>0.1</v>
      </c>
      <c r="Q4" s="138">
        <v>1.3471814060699999E-2</v>
      </c>
      <c r="R4" s="78">
        <v>1.4440611692637001E-2</v>
      </c>
      <c r="S4" s="138">
        <v>1.29960596164E-2</v>
      </c>
      <c r="T4" s="78">
        <v>1.35749150393035E-2</v>
      </c>
      <c r="U4" s="14">
        <v>14.6</v>
      </c>
      <c r="V4" s="14">
        <v>0.2</v>
      </c>
      <c r="W4" s="14">
        <v>4.4000000000000004</v>
      </c>
      <c r="X4" s="14">
        <v>4.2</v>
      </c>
    </row>
    <row r="5" spans="1:24" x14ac:dyDescent="0.25">
      <c r="A5" s="20" t="s">
        <v>25</v>
      </c>
      <c r="B5" s="19">
        <v>154</v>
      </c>
      <c r="C5" s="139">
        <v>7.6887058160999997E-3</v>
      </c>
      <c r="D5" s="79">
        <v>8.0608122405053703E-2</v>
      </c>
      <c r="E5" s="139">
        <v>7.6404880265999999E-3</v>
      </c>
      <c r="F5" s="79">
        <v>8.0612532737672604E-2</v>
      </c>
      <c r="G5" s="139">
        <v>6.6367197574999899E-3</v>
      </c>
      <c r="H5" s="79">
        <v>6.9279084049724396E-2</v>
      </c>
      <c r="I5" s="139">
        <v>7.4632779663999799E-3</v>
      </c>
      <c r="J5" s="79">
        <v>7.8428811430036396E-2</v>
      </c>
      <c r="K5" s="139">
        <v>3.2344275200000003E-5</v>
      </c>
      <c r="L5" s="79">
        <v>5.4053707957425497E-5</v>
      </c>
      <c r="M5" s="76">
        <v>49.2</v>
      </c>
      <c r="N5" s="83">
        <v>14.2</v>
      </c>
      <c r="O5" s="76">
        <v>50.8</v>
      </c>
      <c r="P5" s="76">
        <v>0</v>
      </c>
      <c r="Q5" s="139">
        <v>7.6908074952999998E-3</v>
      </c>
      <c r="R5" s="79">
        <v>8.0607934252370603E-2</v>
      </c>
      <c r="S5" s="139">
        <v>7.6906234450000001E-3</v>
      </c>
      <c r="T5" s="79">
        <v>8.0607951086089605E-2</v>
      </c>
      <c r="U5" s="14">
        <v>0.5</v>
      </c>
      <c r="V5" s="14">
        <v>0</v>
      </c>
      <c r="W5" s="14">
        <v>0</v>
      </c>
      <c r="X5" s="14">
        <v>0</v>
      </c>
    </row>
    <row r="6" spans="1:24" x14ac:dyDescent="0.25">
      <c r="A6" s="20" t="s">
        <v>6</v>
      </c>
      <c r="B6" s="19">
        <v>106</v>
      </c>
      <c r="C6" s="139">
        <v>4.5247618071000001E-3</v>
      </c>
      <c r="D6" s="79">
        <v>2.6465786881428701E-3</v>
      </c>
      <c r="E6" s="139">
        <v>4.1153759450000002E-3</v>
      </c>
      <c r="F6" s="79">
        <v>2.5425789021559799E-3</v>
      </c>
      <c r="G6" s="139">
        <v>3.6435346576E-3</v>
      </c>
      <c r="H6" s="79">
        <v>2.2912080367065201E-3</v>
      </c>
      <c r="I6" s="139">
        <v>4.1663162690999999E-3</v>
      </c>
      <c r="J6" s="79">
        <v>2.5349663287569401E-3</v>
      </c>
      <c r="K6" s="139">
        <v>7.147776161E-4</v>
      </c>
      <c r="L6" s="79">
        <v>7.4030131994058397E-4</v>
      </c>
      <c r="M6" s="76">
        <v>78.400000000000006</v>
      </c>
      <c r="N6" s="83">
        <v>10.4</v>
      </c>
      <c r="O6" s="76">
        <v>24.1</v>
      </c>
      <c r="P6" s="76">
        <v>2.6</v>
      </c>
      <c r="Q6" s="139">
        <v>6.8729912964000002E-3</v>
      </c>
      <c r="R6" s="79">
        <v>7.7412509661280498E-3</v>
      </c>
      <c r="S6" s="139">
        <v>5.3082478037999904E-3</v>
      </c>
      <c r="T6" s="79">
        <v>3.4344406328432201E-3</v>
      </c>
      <c r="U6" s="14">
        <v>18.2</v>
      </c>
      <c r="V6" s="14">
        <v>0</v>
      </c>
      <c r="W6" s="14">
        <v>0</v>
      </c>
      <c r="X6" s="14">
        <v>0</v>
      </c>
    </row>
    <row r="7" spans="1:24" x14ac:dyDescent="0.25">
      <c r="A7" s="20" t="s">
        <v>7</v>
      </c>
      <c r="B7" s="19">
        <v>187</v>
      </c>
      <c r="C7" s="139">
        <v>7.4467303050000102E-4</v>
      </c>
      <c r="D7" s="79">
        <v>2.6620053289140398E-4</v>
      </c>
      <c r="E7" s="139">
        <v>6.9562521500000105E-4</v>
      </c>
      <c r="F7" s="79">
        <v>2.7183606210151698E-4</v>
      </c>
      <c r="G7" s="139">
        <v>6.2819757360000001E-4</v>
      </c>
      <c r="H7" s="79">
        <v>2.4836839766940202E-4</v>
      </c>
      <c r="I7" s="139">
        <v>6.903391502E-4</v>
      </c>
      <c r="J7" s="79">
        <v>2.6387451452501601E-4</v>
      </c>
      <c r="K7" s="139">
        <v>1.563225863E-4</v>
      </c>
      <c r="L7" s="79">
        <v>1.2897062314522499E-4</v>
      </c>
      <c r="M7" s="76">
        <v>93.4</v>
      </c>
      <c r="N7" s="83">
        <v>0.5</v>
      </c>
      <c r="O7" s="76">
        <v>6</v>
      </c>
      <c r="P7" s="76">
        <v>0.6</v>
      </c>
      <c r="Q7" s="139">
        <v>2.5193038757999999E-3</v>
      </c>
      <c r="R7" s="79">
        <v>1.8648528141286299E-3</v>
      </c>
      <c r="S7" s="139">
        <v>1.3770173563999999E-3</v>
      </c>
      <c r="T7" s="79">
        <v>6.5028571291938305E-4</v>
      </c>
      <c r="U7" s="14">
        <v>57.4</v>
      </c>
      <c r="V7" s="14">
        <v>0.1</v>
      </c>
      <c r="W7" s="14">
        <v>0.1</v>
      </c>
      <c r="X7" s="14">
        <v>0</v>
      </c>
    </row>
    <row r="8" spans="1:24" x14ac:dyDescent="0.25">
      <c r="A8" s="20" t="s">
        <v>8</v>
      </c>
      <c r="B8" s="19">
        <v>18034</v>
      </c>
      <c r="C8" s="139">
        <v>159.89249129390799</v>
      </c>
      <c r="D8" s="25">
        <v>95.253882655317696</v>
      </c>
      <c r="E8" s="139">
        <v>133.019163894218</v>
      </c>
      <c r="F8" s="25">
        <v>87.900133817858205</v>
      </c>
      <c r="G8" s="139">
        <v>116.641302698239</v>
      </c>
      <c r="H8" s="25">
        <v>79.122959029024003</v>
      </c>
      <c r="I8" s="139">
        <v>137.560616411116</v>
      </c>
      <c r="J8" s="25">
        <v>88.1426813660146</v>
      </c>
      <c r="K8" s="139">
        <v>22.596743486386899</v>
      </c>
      <c r="L8" s="25">
        <v>22.156738625193501</v>
      </c>
      <c r="M8" s="76">
        <v>57.7</v>
      </c>
      <c r="N8" s="83">
        <v>11.9</v>
      </c>
      <c r="O8" s="76">
        <v>42.4</v>
      </c>
      <c r="P8" s="76">
        <v>0.1</v>
      </c>
      <c r="Q8" s="139">
        <v>186.633289384786</v>
      </c>
      <c r="R8" s="25">
        <v>140.46358511129699</v>
      </c>
      <c r="S8" s="139">
        <v>179.59737711534399</v>
      </c>
      <c r="T8" s="25">
        <v>122.294359592612</v>
      </c>
      <c r="U8" s="14">
        <v>18.100000000000001</v>
      </c>
      <c r="V8" s="14">
        <v>0</v>
      </c>
      <c r="W8" s="14">
        <v>0.5</v>
      </c>
      <c r="X8" s="14">
        <v>0.5</v>
      </c>
    </row>
    <row r="9" spans="1:24" x14ac:dyDescent="0.25">
      <c r="A9" s="20" t="s">
        <v>9</v>
      </c>
      <c r="B9" s="16">
        <v>180736</v>
      </c>
      <c r="C9" s="138">
        <v>7.7311451633299902E-2</v>
      </c>
      <c r="D9" s="78">
        <v>0.74564740791085304</v>
      </c>
      <c r="E9" s="138">
        <v>6.3920657689800001E-2</v>
      </c>
      <c r="F9" s="78">
        <v>0.62765098573170197</v>
      </c>
      <c r="G9" s="138">
        <v>5.8579889179999997E-2</v>
      </c>
      <c r="H9" s="78">
        <v>0.58674268026042598</v>
      </c>
      <c r="I9" s="138">
        <v>6.6139503707299999E-2</v>
      </c>
      <c r="J9" s="78">
        <v>0.64881882418964099</v>
      </c>
      <c r="K9" s="138">
        <v>9.2145478491000004E-3</v>
      </c>
      <c r="L9" s="78">
        <v>0.100865140383643</v>
      </c>
      <c r="M9" s="76">
        <v>58.4</v>
      </c>
      <c r="N9" s="82">
        <v>13.2</v>
      </c>
      <c r="O9" s="76">
        <v>41.8</v>
      </c>
      <c r="P9" s="76">
        <v>0</v>
      </c>
      <c r="Q9" s="138">
        <v>8.1157078407599906E-2</v>
      </c>
      <c r="R9" s="78">
        <v>0.78116956496865397</v>
      </c>
      <c r="S9" s="138">
        <v>8.1064746343599905E-2</v>
      </c>
      <c r="T9" s="78">
        <v>0.78117602156872401</v>
      </c>
      <c r="U9" s="14">
        <v>6</v>
      </c>
      <c r="V9" s="14">
        <v>0</v>
      </c>
      <c r="W9" s="14">
        <v>0.1</v>
      </c>
      <c r="X9" s="14">
        <v>0.1</v>
      </c>
    </row>
    <row r="10" spans="1:24" x14ac:dyDescent="0.25">
      <c r="A10" s="20" t="s">
        <v>10</v>
      </c>
      <c r="B10" s="19">
        <v>253</v>
      </c>
      <c r="C10" s="139">
        <v>1.4643512793068001</v>
      </c>
      <c r="D10" s="79">
        <v>1.5743471192771299</v>
      </c>
      <c r="E10" s="139">
        <v>1.2292686364975001</v>
      </c>
      <c r="F10" s="79">
        <v>1.3873230320672101</v>
      </c>
      <c r="G10" s="139">
        <v>1.0953618025952001</v>
      </c>
      <c r="H10" s="79">
        <v>1.23098040658698</v>
      </c>
      <c r="I10" s="139">
        <v>1.2453942928976001</v>
      </c>
      <c r="J10" s="79">
        <v>1.3852102848108701</v>
      </c>
      <c r="K10" s="139">
        <v>0.20422037949470001</v>
      </c>
      <c r="L10" s="79">
        <v>0.29923283636188103</v>
      </c>
      <c r="M10" s="76">
        <v>60.4</v>
      </c>
      <c r="N10" s="83">
        <v>13.6</v>
      </c>
      <c r="O10" s="76">
        <v>39.9</v>
      </c>
      <c r="P10" s="76">
        <v>0.3</v>
      </c>
      <c r="Q10" s="139">
        <v>2.0266483411832001</v>
      </c>
      <c r="R10" s="79">
        <v>2.4816567990451999</v>
      </c>
      <c r="S10" s="139">
        <v>1.7542483570567</v>
      </c>
      <c r="T10" s="79">
        <v>1.9409745919219801</v>
      </c>
      <c r="U10" s="14">
        <v>18.899999999999999</v>
      </c>
      <c r="V10" s="14">
        <v>0.1</v>
      </c>
      <c r="W10" s="14">
        <v>0.7</v>
      </c>
      <c r="X10" s="14">
        <v>0.6</v>
      </c>
    </row>
    <row r="11" spans="1:24" x14ac:dyDescent="0.25">
      <c r="A11" s="20" t="s">
        <v>11</v>
      </c>
      <c r="B11" s="10">
        <v>131</v>
      </c>
      <c r="C11" s="138">
        <v>2.5247232191600001E-2</v>
      </c>
      <c r="D11" s="78">
        <v>1.5658646537033302E-2</v>
      </c>
      <c r="E11" s="138">
        <v>2.0938838181000001E-2</v>
      </c>
      <c r="F11" s="78">
        <v>1.4733577274586801E-2</v>
      </c>
      <c r="G11" s="138">
        <v>1.8617674227199999E-2</v>
      </c>
      <c r="H11" s="78">
        <v>1.31164226661728E-2</v>
      </c>
      <c r="I11" s="138">
        <v>2.1450935809699999E-2</v>
      </c>
      <c r="J11" s="78">
        <v>1.4582413979844E-2</v>
      </c>
      <c r="K11" s="138">
        <v>3.2637595570000001E-3</v>
      </c>
      <c r="L11" s="78">
        <v>3.3414558519177001E-3</v>
      </c>
      <c r="M11" s="76">
        <v>59.7</v>
      </c>
      <c r="N11" s="82">
        <v>13.3</v>
      </c>
      <c r="O11" s="76">
        <v>40.299999999999997</v>
      </c>
      <c r="P11" s="76">
        <v>0</v>
      </c>
      <c r="Q11" s="138">
        <v>3.2348245038699999E-2</v>
      </c>
      <c r="R11" s="78">
        <v>2.4369644750924499E-2</v>
      </c>
      <c r="S11" s="138">
        <v>2.9496693237999999E-2</v>
      </c>
      <c r="T11" s="78">
        <v>1.9067339078323201E-2</v>
      </c>
      <c r="U11" s="14">
        <v>20</v>
      </c>
      <c r="V11" s="14">
        <v>0</v>
      </c>
      <c r="W11" s="14">
        <v>2.5</v>
      </c>
      <c r="X11" s="14">
        <v>2.5</v>
      </c>
    </row>
    <row r="12" spans="1:24" x14ac:dyDescent="0.25">
      <c r="A12" s="20" t="s">
        <v>12</v>
      </c>
      <c r="B12" s="19">
        <v>134</v>
      </c>
      <c r="C12" s="139">
        <v>6.1956222155700097E-2</v>
      </c>
      <c r="D12" s="79">
        <v>2.9141102418126699E-2</v>
      </c>
      <c r="E12" s="139">
        <v>4.8446754520199899E-2</v>
      </c>
      <c r="F12" s="79">
        <v>2.6098239227756601E-2</v>
      </c>
      <c r="G12" s="139">
        <v>4.36088443622E-2</v>
      </c>
      <c r="H12" s="79">
        <v>2.2897486739500601E-2</v>
      </c>
      <c r="I12" s="139">
        <v>5.1178601609200097E-2</v>
      </c>
      <c r="J12" s="79">
        <v>2.6076044334378299E-2</v>
      </c>
      <c r="K12" s="139">
        <v>7.4445643690000101E-3</v>
      </c>
      <c r="L12" s="79">
        <v>6.9891383662156904E-3</v>
      </c>
      <c r="M12" s="76">
        <v>49.5</v>
      </c>
      <c r="N12" s="83">
        <v>14.4</v>
      </c>
      <c r="O12" s="76">
        <v>50.5</v>
      </c>
      <c r="P12" s="76">
        <v>0</v>
      </c>
      <c r="Q12" s="139">
        <v>8.6037293288699995E-2</v>
      </c>
      <c r="R12" s="79">
        <v>5.6928055796461798E-2</v>
      </c>
      <c r="S12" s="139">
        <v>8.3170070540100005E-2</v>
      </c>
      <c r="T12" s="79">
        <v>5.4471450693305397E-2</v>
      </c>
      <c r="U12" s="14">
        <v>19.2</v>
      </c>
      <c r="V12" s="14">
        <v>0.3</v>
      </c>
      <c r="W12" s="14">
        <v>6</v>
      </c>
      <c r="X12" s="14">
        <v>5.7</v>
      </c>
    </row>
    <row r="13" spans="1:24" x14ac:dyDescent="0.25">
      <c r="A13" s="20" t="s">
        <v>13</v>
      </c>
      <c r="B13" s="19">
        <v>165</v>
      </c>
      <c r="C13" s="138">
        <v>2.52179089872E-2</v>
      </c>
      <c r="D13" s="78">
        <v>1.61687577473324E-2</v>
      </c>
      <c r="E13" s="138">
        <v>1.8794806629099998E-2</v>
      </c>
      <c r="F13" s="78">
        <v>1.3826913248524E-2</v>
      </c>
      <c r="G13" s="138">
        <v>1.67174019889E-2</v>
      </c>
      <c r="H13" s="78">
        <v>1.19680204288087E-2</v>
      </c>
      <c r="I13" s="138">
        <v>1.9442616523999999E-2</v>
      </c>
      <c r="J13" s="78">
        <v>1.35322604005869E-2</v>
      </c>
      <c r="K13" s="138">
        <v>3.1267380919000002E-3</v>
      </c>
      <c r="L13" s="78">
        <v>3.3059816664507201E-3</v>
      </c>
      <c r="M13" s="76">
        <v>50.2</v>
      </c>
      <c r="N13" s="82">
        <v>18</v>
      </c>
      <c r="O13" s="76">
        <v>50.6</v>
      </c>
      <c r="P13" s="76">
        <v>0.8</v>
      </c>
      <c r="Q13" s="138">
        <v>2.75894979527E-2</v>
      </c>
      <c r="R13" s="78">
        <v>2.56159073979812E-2</v>
      </c>
      <c r="S13" s="138">
        <v>2.7079966804700002E-2</v>
      </c>
      <c r="T13" s="78">
        <v>2.0027304460198899E-2</v>
      </c>
      <c r="U13" s="14">
        <v>0.9</v>
      </c>
      <c r="V13" s="14">
        <v>0</v>
      </c>
      <c r="W13" s="14">
        <v>0.3</v>
      </c>
      <c r="X13" s="14">
        <v>0.3</v>
      </c>
    </row>
    <row r="14" spans="1:24" x14ac:dyDescent="0.25">
      <c r="A14" s="20" t="s">
        <v>14</v>
      </c>
      <c r="B14" s="19">
        <v>545</v>
      </c>
      <c r="C14" s="139">
        <v>4.5840518000000004E-6</v>
      </c>
      <c r="D14" s="79">
        <v>3.2821401513295699E-6</v>
      </c>
      <c r="E14" s="139">
        <v>3.9929168000000096E-6</v>
      </c>
      <c r="F14" s="79">
        <v>3.0507356823562001E-6</v>
      </c>
      <c r="G14" s="139">
        <v>3.4983072999999998E-6</v>
      </c>
      <c r="H14" s="79">
        <v>2.6469397329570301E-6</v>
      </c>
      <c r="I14" s="139">
        <v>4.0502633000000003E-6</v>
      </c>
      <c r="J14" s="79">
        <v>2.9916787565287401E-6</v>
      </c>
      <c r="K14" s="139">
        <v>6.5288810000000101E-7</v>
      </c>
      <c r="L14" s="79">
        <v>7.3180872210854696E-7</v>
      </c>
      <c r="M14" s="76">
        <v>74.599999999999994</v>
      </c>
      <c r="N14" s="83">
        <v>7.8</v>
      </c>
      <c r="O14" s="76">
        <v>26.5</v>
      </c>
      <c r="P14" s="76">
        <v>0.1</v>
      </c>
      <c r="Q14" s="139">
        <v>5.0016121999999999E-6</v>
      </c>
      <c r="R14" s="79">
        <v>3.4901987304463299E-6</v>
      </c>
      <c r="S14" s="139">
        <v>4.7422986000000003E-6</v>
      </c>
      <c r="T14" s="79">
        <v>3.3473631528824801E-6</v>
      </c>
      <c r="U14" s="14">
        <v>37.9</v>
      </c>
      <c r="V14" s="14">
        <v>0.2</v>
      </c>
      <c r="W14" s="14">
        <v>1</v>
      </c>
      <c r="X14" s="14">
        <v>0.8</v>
      </c>
    </row>
    <row r="15" spans="1:24" x14ac:dyDescent="0.25">
      <c r="A15" s="20" t="s">
        <v>15</v>
      </c>
      <c r="B15" s="10">
        <v>20780</v>
      </c>
      <c r="C15" s="138">
        <v>1.5348816609339999</v>
      </c>
      <c r="D15" s="78">
        <v>0.44818522478403899</v>
      </c>
      <c r="E15" s="138">
        <v>1.3801643177017999</v>
      </c>
      <c r="F15" s="78">
        <v>0.45421735463630702</v>
      </c>
      <c r="G15" s="138">
        <v>1.1256805023398</v>
      </c>
      <c r="H15" s="78">
        <v>0.38765375080588499</v>
      </c>
      <c r="I15" s="138">
        <v>1.2150438924861999</v>
      </c>
      <c r="J15" s="78">
        <v>0.39761683872365999</v>
      </c>
      <c r="K15" s="138">
        <v>0.2561482483784</v>
      </c>
      <c r="L15" s="78">
        <v>0.21307349975724199</v>
      </c>
      <c r="M15" s="76">
        <v>85.1</v>
      </c>
      <c r="N15" s="82">
        <v>7.7</v>
      </c>
      <c r="O15" s="76">
        <v>14.9</v>
      </c>
      <c r="P15" s="76">
        <v>0</v>
      </c>
      <c r="Q15" s="138">
        <v>2.3020804668027002</v>
      </c>
      <c r="R15" s="78">
        <v>1.0076032103717201</v>
      </c>
      <c r="S15" s="138">
        <v>1.7370650149344</v>
      </c>
      <c r="T15" s="78">
        <v>0.54444889556940002</v>
      </c>
      <c r="U15" s="14">
        <v>52.6</v>
      </c>
      <c r="V15" s="14">
        <v>0.2</v>
      </c>
      <c r="W15" s="14">
        <v>1</v>
      </c>
      <c r="X15" s="14">
        <v>0.8</v>
      </c>
    </row>
    <row r="16" spans="1:24" x14ac:dyDescent="0.25">
      <c r="A16" s="20" t="s">
        <v>16</v>
      </c>
      <c r="B16" s="19">
        <v>18670</v>
      </c>
      <c r="C16" s="139">
        <v>2.4473896308800001E-2</v>
      </c>
      <c r="D16" s="79">
        <v>0.38434982573710502</v>
      </c>
      <c r="E16" s="139">
        <v>2.3542562822700001E-2</v>
      </c>
      <c r="F16" s="79">
        <v>0.38415399935216599</v>
      </c>
      <c r="G16" s="139">
        <v>1.6488666993999999E-2</v>
      </c>
      <c r="H16" s="79">
        <v>0.20329311054951099</v>
      </c>
      <c r="I16" s="139">
        <v>1.9820995265300002E-2</v>
      </c>
      <c r="J16" s="79">
        <v>0.26642645083803601</v>
      </c>
      <c r="K16" s="139">
        <v>2.4177878702E-3</v>
      </c>
      <c r="L16" s="79">
        <v>2.0951847836613701E-2</v>
      </c>
      <c r="M16" s="76">
        <v>61.9</v>
      </c>
      <c r="N16" s="83">
        <v>11.1</v>
      </c>
      <c r="O16" s="76">
        <v>38.200000000000003</v>
      </c>
      <c r="P16" s="76">
        <v>0</v>
      </c>
      <c r="Q16" s="139">
        <v>2.7135612863100001E-2</v>
      </c>
      <c r="R16" s="79">
        <v>0.38652025485819202</v>
      </c>
      <c r="S16" s="139">
        <v>2.6334690884900001E-2</v>
      </c>
      <c r="T16" s="79">
        <v>0.38618851986508801</v>
      </c>
      <c r="U16" s="14">
        <v>22.4</v>
      </c>
      <c r="V16" s="14">
        <v>0.3</v>
      </c>
      <c r="W16" s="14">
        <v>1.7</v>
      </c>
      <c r="X16" s="14">
        <v>1.4</v>
      </c>
    </row>
    <row r="17" spans="1:24" x14ac:dyDescent="0.25">
      <c r="A17" s="20" t="s">
        <v>17</v>
      </c>
      <c r="B17" s="10">
        <v>1788</v>
      </c>
      <c r="C17" s="138">
        <v>2.3855942966899999E-2</v>
      </c>
      <c r="D17" s="78">
        <v>1.7414336172264702E-2</v>
      </c>
      <c r="E17" s="138">
        <v>2.1174925802800001E-2</v>
      </c>
      <c r="F17" s="78">
        <v>1.5942882013461598E-2</v>
      </c>
      <c r="G17" s="138">
        <v>1.8738740456600001E-2</v>
      </c>
      <c r="H17" s="78">
        <v>1.40974193345595E-2</v>
      </c>
      <c r="I17" s="138">
        <v>2.1566061135900001E-2</v>
      </c>
      <c r="J17" s="78">
        <v>1.5926255595888499E-2</v>
      </c>
      <c r="K17" s="138">
        <v>3.5335485105E-3</v>
      </c>
      <c r="L17" s="78">
        <v>4.1799094948777099E-3</v>
      </c>
      <c r="M17" s="76">
        <v>75.2</v>
      </c>
      <c r="N17" s="82">
        <v>6.4</v>
      </c>
      <c r="O17" s="76">
        <v>24.9</v>
      </c>
      <c r="P17" s="76">
        <v>0.3</v>
      </c>
      <c r="Q17" s="138">
        <v>2.6813094253500001E-2</v>
      </c>
      <c r="R17" s="78">
        <v>2.1776045205505901E-2</v>
      </c>
      <c r="S17" s="138">
        <v>2.5515442760599999E-2</v>
      </c>
      <c r="T17" s="78">
        <v>1.8883136318516801E-2</v>
      </c>
      <c r="U17" s="14">
        <v>25.4</v>
      </c>
      <c r="V17" s="14">
        <v>0</v>
      </c>
      <c r="W17" s="14">
        <v>0.4</v>
      </c>
      <c r="X17" s="14">
        <v>0.4</v>
      </c>
    </row>
    <row r="18" spans="1:24" x14ac:dyDescent="0.25">
      <c r="A18" s="35" t="s">
        <v>18</v>
      </c>
      <c r="B18" s="11">
        <v>2858</v>
      </c>
      <c r="C18" s="140">
        <v>0.17324352832629999</v>
      </c>
      <c r="D18" s="80">
        <v>5.83965742180848E-2</v>
      </c>
      <c r="E18" s="140">
        <v>0.14078580191519999</v>
      </c>
      <c r="F18" s="80">
        <v>5.78746262912802E-2</v>
      </c>
      <c r="G18" s="140">
        <v>0.12059402266120001</v>
      </c>
      <c r="H18" s="80">
        <v>4.9556725562125099E-2</v>
      </c>
      <c r="I18" s="140">
        <v>0.1428922972775</v>
      </c>
      <c r="J18" s="80">
        <v>5.3907854616797597E-2</v>
      </c>
      <c r="K18" s="140">
        <v>2.3121334323900001E-2</v>
      </c>
      <c r="L18" s="80">
        <v>1.9124498101289598E-2</v>
      </c>
      <c r="M18" s="77">
        <v>51.6</v>
      </c>
      <c r="N18" s="84">
        <v>13.7</v>
      </c>
      <c r="O18" s="77">
        <v>48.4</v>
      </c>
      <c r="P18" s="77">
        <v>0</v>
      </c>
      <c r="Q18" s="140">
        <v>0.1913118108846</v>
      </c>
      <c r="R18" s="80">
        <v>8.3865588330550606E-2</v>
      </c>
      <c r="S18" s="140">
        <v>0.1857861056107</v>
      </c>
      <c r="T18" s="80">
        <v>6.61195021720246E-2</v>
      </c>
      <c r="U18" s="15">
        <v>25.1</v>
      </c>
      <c r="V18" s="15">
        <v>0.1</v>
      </c>
      <c r="W18" s="15">
        <v>1.3</v>
      </c>
      <c r="X18" s="15">
        <v>1.2</v>
      </c>
    </row>
    <row r="20" spans="1:24" x14ac:dyDescent="0.25">
      <c r="C20" s="137"/>
      <c r="D20" s="137"/>
      <c r="E20" s="137"/>
      <c r="F20" s="137"/>
      <c r="G20" s="137"/>
      <c r="H20" s="137"/>
      <c r="I20" s="137"/>
      <c r="J20" s="137"/>
      <c r="K20" s="137"/>
      <c r="L20" s="137"/>
    </row>
  </sheetData>
  <mergeCells count="7">
    <mergeCell ref="Q1:R1"/>
    <mergeCell ref="S1:T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O4" sqref="O4"/>
    </sheetView>
  </sheetViews>
  <sheetFormatPr defaultColWidth="8.875" defaultRowHeight="15.75" x14ac:dyDescent="0.25"/>
  <cols>
    <col min="1" max="1" width="16.625" bestFit="1" customWidth="1"/>
    <col min="2" max="2" width="8.875" bestFit="1" customWidth="1"/>
    <col min="3" max="3" width="9.125" customWidth="1"/>
    <col min="4" max="5" width="6.625" bestFit="1" customWidth="1"/>
    <col min="6" max="7" width="4.625" bestFit="1" customWidth="1"/>
    <col min="8" max="8" width="5.375" bestFit="1" customWidth="1"/>
    <col min="9" max="9" width="4.625" bestFit="1" customWidth="1"/>
    <col min="10" max="10" width="5.375" bestFit="1" customWidth="1"/>
    <col min="11" max="11" width="5.625" bestFit="1" customWidth="1"/>
    <col min="12" max="12" width="6.125" bestFit="1" customWidth="1"/>
    <col min="13" max="13" width="2.625" customWidth="1"/>
    <col min="14" max="14" width="6.125" bestFit="1" customWidth="1"/>
    <col min="15" max="15" width="6.375" bestFit="1" customWidth="1"/>
    <col min="16" max="16" width="7.125" bestFit="1" customWidth="1"/>
    <col min="17" max="17" width="7.375" bestFit="1" customWidth="1"/>
  </cols>
  <sheetData>
    <row r="1" spans="1:17" x14ac:dyDescent="0.25">
      <c r="A1" s="12" t="s">
        <v>103</v>
      </c>
      <c r="B1" s="31"/>
      <c r="C1" s="52" t="s">
        <v>130</v>
      </c>
      <c r="D1" s="196" t="s">
        <v>20</v>
      </c>
      <c r="E1" s="197"/>
      <c r="F1" s="196" t="s">
        <v>126</v>
      </c>
      <c r="G1" s="197"/>
      <c r="H1" s="196" t="s">
        <v>3</v>
      </c>
      <c r="I1" s="197"/>
      <c r="J1" s="196" t="s">
        <v>21</v>
      </c>
      <c r="K1" s="197"/>
      <c r="L1" s="12" t="s">
        <v>32</v>
      </c>
      <c r="N1" s="12" t="s">
        <v>20</v>
      </c>
      <c r="O1" s="12" t="s">
        <v>126</v>
      </c>
      <c r="P1" s="12" t="s">
        <v>3</v>
      </c>
      <c r="Q1" s="12" t="s">
        <v>21</v>
      </c>
    </row>
    <row r="2" spans="1:17" x14ac:dyDescent="0.25">
      <c r="A2" s="13" t="s">
        <v>0</v>
      </c>
      <c r="B2" s="4" t="s">
        <v>33</v>
      </c>
      <c r="C2" s="34" t="s">
        <v>129</v>
      </c>
      <c r="D2" s="6" t="s">
        <v>22</v>
      </c>
      <c r="E2" s="7" t="s">
        <v>23</v>
      </c>
      <c r="F2" s="6" t="s">
        <v>22</v>
      </c>
      <c r="G2" s="7" t="s">
        <v>23</v>
      </c>
      <c r="H2" s="6" t="s">
        <v>22</v>
      </c>
      <c r="I2" s="7" t="s">
        <v>23</v>
      </c>
      <c r="J2" s="6" t="s">
        <v>22</v>
      </c>
      <c r="K2" s="7" t="s">
        <v>23</v>
      </c>
      <c r="L2" s="15"/>
      <c r="N2" s="13" t="s">
        <v>55</v>
      </c>
      <c r="O2" s="13" t="s">
        <v>55</v>
      </c>
      <c r="P2" s="13" t="s">
        <v>55</v>
      </c>
      <c r="Q2" s="13" t="s">
        <v>55</v>
      </c>
    </row>
    <row r="3" spans="1:17" x14ac:dyDescent="0.25">
      <c r="A3" s="14" t="s">
        <v>4</v>
      </c>
      <c r="B3" s="10">
        <v>276</v>
      </c>
      <c r="C3" s="14">
        <v>5.0000000000000001E-3</v>
      </c>
      <c r="D3" s="26">
        <v>72.117999999999995</v>
      </c>
      <c r="E3" s="25">
        <v>45.930836240130802</v>
      </c>
      <c r="F3" s="26">
        <v>1.079</v>
      </c>
      <c r="G3" s="25">
        <v>0.79334002066479203</v>
      </c>
      <c r="H3" s="116">
        <v>2.9000000000000001E-2</v>
      </c>
      <c r="I3" s="25">
        <v>0.18491401567537799</v>
      </c>
      <c r="J3" s="116">
        <v>1.0999999999999999E-2</v>
      </c>
      <c r="K3" s="25">
        <v>0.12998421402576499</v>
      </c>
      <c r="L3" s="50">
        <f t="shared" ref="L3:L18" si="0">D3/B3</f>
        <v>0.26129710144927537</v>
      </c>
      <c r="N3" s="53">
        <f>(D3-NN!D3)/NN!D3 * 100</f>
        <v>0</v>
      </c>
      <c r="O3" s="53">
        <f>(F3-NN!F3)/NN!F3 * 100</f>
        <v>0</v>
      </c>
      <c r="P3" s="53">
        <f>(H3-NN!H3)/NN!H3 * 100</f>
        <v>0</v>
      </c>
      <c r="Q3" s="53">
        <f>(J3-NN!J3)/NN!J3 * 100</f>
        <v>0</v>
      </c>
    </row>
    <row r="4" spans="1:17" x14ac:dyDescent="0.25">
      <c r="A4" s="14" t="s">
        <v>5</v>
      </c>
      <c r="B4" s="10">
        <v>148</v>
      </c>
      <c r="C4" s="14">
        <v>5.0000000000000001E-3</v>
      </c>
      <c r="D4" s="26">
        <v>51.241</v>
      </c>
      <c r="E4" s="25">
        <v>34.174563930207199</v>
      </c>
      <c r="F4" s="26">
        <v>1.0589999999999999</v>
      </c>
      <c r="G4" s="25">
        <v>0.27856165672359801</v>
      </c>
      <c r="H4" s="116">
        <v>5.7000000000000002E-2</v>
      </c>
      <c r="I4" s="25">
        <v>0.25654788406224399</v>
      </c>
      <c r="J4" s="116">
        <v>3.7999999999999999E-2</v>
      </c>
      <c r="K4" s="25">
        <v>0.201485971215358</v>
      </c>
      <c r="L4" s="50">
        <f t="shared" si="0"/>
        <v>0.346222972972973</v>
      </c>
      <c r="N4" s="53">
        <f>(D4-NN!D4)/NN!D4 * 100</f>
        <v>0</v>
      </c>
      <c r="O4" s="53">
        <f>(F4-NN!F4)/NN!F4 * 100</f>
        <v>0</v>
      </c>
      <c r="P4" s="53">
        <f>(H4-NN!H4)/NN!H4 * 100</f>
        <v>0</v>
      </c>
      <c r="Q4" s="53">
        <f>(J4-NN!J4)/NN!J4 * 100</f>
        <v>0</v>
      </c>
    </row>
    <row r="5" spans="1:17" x14ac:dyDescent="0.25">
      <c r="A5" s="20" t="s">
        <v>25</v>
      </c>
      <c r="B5" s="19">
        <v>154</v>
      </c>
      <c r="C5" s="20">
        <v>5.0000000000000001E-3</v>
      </c>
      <c r="D5" s="26">
        <v>16.375</v>
      </c>
      <c r="E5" s="25">
        <v>5.3797134046635202</v>
      </c>
      <c r="F5" s="26">
        <v>1</v>
      </c>
      <c r="G5" s="25">
        <v>0</v>
      </c>
      <c r="H5" s="116">
        <v>0</v>
      </c>
      <c r="I5" s="25">
        <v>0</v>
      </c>
      <c r="J5" s="116">
        <v>0</v>
      </c>
      <c r="K5" s="25">
        <v>0</v>
      </c>
      <c r="L5" s="48">
        <f t="shared" si="0"/>
        <v>0.10633116883116883</v>
      </c>
      <c r="N5" s="53">
        <f>(D5-NN!D5)/NN!D5 * 100</f>
        <v>0</v>
      </c>
      <c r="O5" s="53">
        <f>(F5-NN!F5)/NN!F5 * 100</f>
        <v>0</v>
      </c>
      <c r="P5" s="53" t="e">
        <f>(H5-NN!H5)/NN!H5 * 100</f>
        <v>#DIV/0!</v>
      </c>
      <c r="Q5" s="53" t="e">
        <f>(J5-NN!J5)/NN!J5 * 100</f>
        <v>#DIV/0!</v>
      </c>
    </row>
    <row r="6" spans="1:17" x14ac:dyDescent="0.25">
      <c r="A6" s="20" t="s">
        <v>6</v>
      </c>
      <c r="B6" s="19">
        <v>106</v>
      </c>
      <c r="C6" s="20">
        <v>2E-3</v>
      </c>
      <c r="D6" s="26">
        <v>25.945</v>
      </c>
      <c r="E6" s="25">
        <v>11.796318414154801</v>
      </c>
      <c r="F6" s="26">
        <v>1.05</v>
      </c>
      <c r="G6" s="25">
        <v>0.267528636918687</v>
      </c>
      <c r="H6" s="116">
        <v>6.8000000000000005E-2</v>
      </c>
      <c r="I6" s="25">
        <v>0.35707632727962701</v>
      </c>
      <c r="J6" s="116">
        <v>4.1000000000000002E-2</v>
      </c>
      <c r="K6" s="25">
        <v>0.22665032620839001</v>
      </c>
      <c r="L6" s="48">
        <f>D6/B6</f>
        <v>0.24476415094339624</v>
      </c>
      <c r="N6" s="53">
        <f>(D6-NN!D6)/NN!D6 * 100</f>
        <v>7.7092086497278318E-3</v>
      </c>
      <c r="O6" s="53">
        <f>(F6-NN!F6)/NN!F6 * 100</f>
        <v>0.28653295128940914</v>
      </c>
      <c r="P6" s="53">
        <f>(H6-NN!H6)/NN!H6 * 100</f>
        <v>3.0303030303030329</v>
      </c>
      <c r="Q6" s="53">
        <f>(J6-NN!J6)/NN!J6 * 100</f>
        <v>7.8947368421052708</v>
      </c>
    </row>
    <row r="7" spans="1:17" x14ac:dyDescent="0.25">
      <c r="A7" s="20" t="s">
        <v>7</v>
      </c>
      <c r="B7" s="19">
        <v>187</v>
      </c>
      <c r="C7" s="20">
        <v>5.0000000000000001E-4</v>
      </c>
      <c r="D7" s="26">
        <v>49.362000000000002</v>
      </c>
      <c r="E7" s="25">
        <v>29.2399372422365</v>
      </c>
      <c r="F7" s="26">
        <v>1.53</v>
      </c>
      <c r="G7" s="25">
        <v>2.0638215425175099</v>
      </c>
      <c r="H7" s="116">
        <v>0.31</v>
      </c>
      <c r="I7" s="25">
        <v>0.79279791153138102</v>
      </c>
      <c r="J7" s="116">
        <v>0.438</v>
      </c>
      <c r="K7" s="25">
        <v>1.85515433255499</v>
      </c>
      <c r="L7" s="48">
        <f t="shared" si="0"/>
        <v>0.2639679144385027</v>
      </c>
      <c r="N7" s="53">
        <f>(D7-NN!D7)/NN!D7 * 100</f>
        <v>0</v>
      </c>
      <c r="O7" s="53">
        <f>(F7-NN!F7)/NN!F7 * 100</f>
        <v>1.7964071856287516</v>
      </c>
      <c r="P7" s="53">
        <f>(H7-NN!H7)/NN!H7 * 100</f>
        <v>2.9900332225913648</v>
      </c>
      <c r="Q7" s="53">
        <f>(J7-NN!J7)/NN!J7 * 100</f>
        <v>6.5693430656934364</v>
      </c>
    </row>
    <row r="8" spans="1:17" x14ac:dyDescent="0.25">
      <c r="A8" s="20" t="s">
        <v>8</v>
      </c>
      <c r="B8" s="19">
        <v>18034</v>
      </c>
      <c r="C8" s="20">
        <v>50</v>
      </c>
      <c r="D8" s="26">
        <v>458.36500000000001</v>
      </c>
      <c r="E8" s="25">
        <v>347.39720291273397</v>
      </c>
      <c r="F8" s="26">
        <v>1.0369999999999999</v>
      </c>
      <c r="G8" s="25">
        <v>0.462433611283666</v>
      </c>
      <c r="H8" s="116">
        <v>2.4E-2</v>
      </c>
      <c r="I8" s="25">
        <v>0.188306822657754</v>
      </c>
      <c r="J8" s="116">
        <v>1.9E-2</v>
      </c>
      <c r="K8" s="25">
        <v>0.15704669262249299</v>
      </c>
      <c r="L8" s="48">
        <f t="shared" si="0"/>
        <v>2.5416712875679273E-2</v>
      </c>
      <c r="N8" s="53">
        <f>(D8-NN!D8)/NN!D8 * 100</f>
        <v>0</v>
      </c>
      <c r="O8" s="53">
        <f>(F8-NN!F8)/NN!F8 * 100</f>
        <v>0</v>
      </c>
      <c r="P8" s="53">
        <f>(H8-NN!H8)/NN!H8 * 100</f>
        <v>0</v>
      </c>
      <c r="Q8" s="53">
        <f>(J8-NN!J8)/NN!J8 * 100</f>
        <v>0</v>
      </c>
    </row>
    <row r="9" spans="1:17" x14ac:dyDescent="0.25">
      <c r="A9" s="14" t="s">
        <v>9</v>
      </c>
      <c r="B9" s="16">
        <v>180736</v>
      </c>
      <c r="C9" s="14">
        <v>5.0000000000000001E-3</v>
      </c>
      <c r="D9" s="26">
        <v>3158.87</v>
      </c>
      <c r="E9" s="25">
        <v>3873.0497778471299</v>
      </c>
      <c r="F9" s="26">
        <v>1.103</v>
      </c>
      <c r="G9" s="25">
        <v>0.85153750129757499</v>
      </c>
      <c r="H9" s="116">
        <v>3.2000000000000001E-2</v>
      </c>
      <c r="I9" s="25">
        <v>0.19752218866500801</v>
      </c>
      <c r="J9" s="116">
        <v>8.3000000000000004E-2</v>
      </c>
      <c r="K9" s="25">
        <v>0.72845153692036602</v>
      </c>
      <c r="L9" s="50">
        <f t="shared" si="0"/>
        <v>1.747781294263456E-2</v>
      </c>
      <c r="N9" s="53">
        <f>(D9-NN!D9)/NN!D9 * 100</f>
        <v>3.7989711119870472E-3</v>
      </c>
      <c r="O9" s="53">
        <f>(F9-NN!F9)/NN!F9 * 100</f>
        <v>0.63868613138685171</v>
      </c>
      <c r="P9" s="53">
        <f>(H9-NN!H9)/NN!H9 * 100</f>
        <v>0</v>
      </c>
      <c r="Q9" s="53">
        <f>(J9-NN!J9)/NN!J9 * 100</f>
        <v>9.2105263157894814</v>
      </c>
    </row>
    <row r="10" spans="1:17" x14ac:dyDescent="0.25">
      <c r="A10" s="20" t="s">
        <v>10</v>
      </c>
      <c r="B10" s="19">
        <v>253</v>
      </c>
      <c r="C10" s="20">
        <v>1</v>
      </c>
      <c r="D10" s="26">
        <v>25.952999999999999</v>
      </c>
      <c r="E10" s="25">
        <v>24.1615100846278</v>
      </c>
      <c r="F10" s="26">
        <v>1.135</v>
      </c>
      <c r="G10" s="25">
        <v>0.50500498020319595</v>
      </c>
      <c r="H10" s="116">
        <v>0.13200000000000001</v>
      </c>
      <c r="I10" s="25">
        <v>0.42983806341547198</v>
      </c>
      <c r="J10" s="116">
        <v>0.106</v>
      </c>
      <c r="K10" s="25">
        <v>0.38066902803998498</v>
      </c>
      <c r="L10" s="48">
        <f t="shared" si="0"/>
        <v>0.10258102766798419</v>
      </c>
      <c r="N10" s="53">
        <f>(D10-NN!D10)/NN!D10 * 100</f>
        <v>6.1687936152979281E-2</v>
      </c>
      <c r="O10" s="53">
        <f>(F10-NN!F10)/NN!F10 * 100</f>
        <v>8.8183421516764726E-2</v>
      </c>
      <c r="P10" s="53">
        <f>(H10-NN!H10)/NN!H10 * 100</f>
        <v>0</v>
      </c>
      <c r="Q10" s="53">
        <f>(J10-NN!J10)/NN!J10 * 100</f>
        <v>0</v>
      </c>
    </row>
    <row r="11" spans="1:17" x14ac:dyDescent="0.25">
      <c r="A11" s="14" t="s">
        <v>11</v>
      </c>
      <c r="B11" s="10">
        <v>131</v>
      </c>
      <c r="C11" s="14">
        <v>0.01</v>
      </c>
      <c r="D11" s="26">
        <v>28.739000000000001</v>
      </c>
      <c r="E11" s="25">
        <v>13.711049262251001</v>
      </c>
      <c r="F11" s="26">
        <v>1.34</v>
      </c>
      <c r="G11" s="25">
        <v>1.39941357659499</v>
      </c>
      <c r="H11" s="116">
        <v>0.11700000000000001</v>
      </c>
      <c r="I11" s="25">
        <v>0.37610165175448501</v>
      </c>
      <c r="J11" s="116">
        <v>0.22500000000000001</v>
      </c>
      <c r="K11" s="25">
        <v>0.94300809342457603</v>
      </c>
      <c r="L11" s="50">
        <f t="shared" si="0"/>
        <v>0.21938167938931299</v>
      </c>
      <c r="N11" s="53">
        <f>(D11-NN!D11)/NN!D11 * 100</f>
        <v>0</v>
      </c>
      <c r="O11" s="53">
        <f>(F11-NN!F11)/NN!F11 * 100</f>
        <v>1.5151515151515165</v>
      </c>
      <c r="P11" s="53">
        <f>(H11-NN!H11)/NN!H11 * 100</f>
        <v>2.6315789473684235</v>
      </c>
      <c r="Q11" s="53">
        <f>(J11-NN!J11)/NN!J11 * 100</f>
        <v>11.386138613861382</v>
      </c>
    </row>
    <row r="12" spans="1:17" x14ac:dyDescent="0.25">
      <c r="A12" s="20" t="s">
        <v>12</v>
      </c>
      <c r="B12" s="19">
        <v>134</v>
      </c>
      <c r="C12" s="20">
        <v>0.05</v>
      </c>
      <c r="D12" s="26">
        <v>42.183</v>
      </c>
      <c r="E12" s="25">
        <v>26.272909560548801</v>
      </c>
      <c r="F12" s="26">
        <v>1.03</v>
      </c>
      <c r="G12" s="25">
        <v>0.356689258637303</v>
      </c>
      <c r="H12" s="116">
        <v>1.7000000000000001E-2</v>
      </c>
      <c r="I12" s="25">
        <v>0.157275985883846</v>
      </c>
      <c r="J12" s="116">
        <v>0.01</v>
      </c>
      <c r="K12" s="25">
        <v>0.161015297179882</v>
      </c>
      <c r="L12" s="48">
        <f t="shared" si="0"/>
        <v>0.31479850746268656</v>
      </c>
      <c r="N12" s="53">
        <f>(D12-NN!D12)/NN!D12 * 100</f>
        <v>0</v>
      </c>
      <c r="O12" s="53">
        <f>(F12-NN!F12)/NN!F12 * 100</f>
        <v>0</v>
      </c>
      <c r="P12" s="53">
        <f>(H12-NN!H12)/NN!H12 * 100</f>
        <v>0</v>
      </c>
      <c r="Q12" s="53">
        <f>(J12-NN!J12)/NN!J12 * 100</f>
        <v>0</v>
      </c>
    </row>
    <row r="13" spans="1:17" x14ac:dyDescent="0.25">
      <c r="A13" s="14" t="s">
        <v>13</v>
      </c>
      <c r="B13" s="19">
        <v>165</v>
      </c>
      <c r="C13" s="53">
        <v>0.01</v>
      </c>
      <c r="D13" s="26">
        <v>59.058</v>
      </c>
      <c r="E13" s="25">
        <v>40.946590325193803</v>
      </c>
      <c r="F13" s="26">
        <v>1.0229999999999999</v>
      </c>
      <c r="G13" s="25">
        <v>0.304242606423827</v>
      </c>
      <c r="H13" s="116">
        <v>7.0000000000000001E-3</v>
      </c>
      <c r="I13" s="25">
        <v>8.3414375007895905E-2</v>
      </c>
      <c r="J13" s="116">
        <v>5.0000000000000001E-3</v>
      </c>
      <c r="K13" s="25">
        <v>0.11396485417877</v>
      </c>
      <c r="L13" s="50">
        <f t="shared" si="0"/>
        <v>0.35792727272727271</v>
      </c>
      <c r="N13" s="53">
        <f>(D13-NN!D13)/NN!D13 * 100</f>
        <v>0</v>
      </c>
      <c r="O13" s="53">
        <f>(F13-NN!F13)/NN!F13 * 100</f>
        <v>0</v>
      </c>
      <c r="P13" s="53">
        <f>(H13-NN!H13)/NN!H13 * 100</f>
        <v>0</v>
      </c>
      <c r="Q13" s="53">
        <f>(J13-NN!J13)/NN!J13 * 100</f>
        <v>0</v>
      </c>
    </row>
    <row r="14" spans="1:17" x14ac:dyDescent="0.25">
      <c r="A14" s="20" t="s">
        <v>14</v>
      </c>
      <c r="B14" s="19">
        <v>545</v>
      </c>
      <c r="C14" s="20">
        <v>3.0000000000000001E-6</v>
      </c>
      <c r="D14" s="26">
        <v>52.497999999999998</v>
      </c>
      <c r="E14" s="25">
        <v>43.475949146098699</v>
      </c>
      <c r="F14" s="26">
        <v>1</v>
      </c>
      <c r="G14" s="25">
        <v>0</v>
      </c>
      <c r="H14" s="116">
        <v>0</v>
      </c>
      <c r="I14" s="25">
        <v>0</v>
      </c>
      <c r="J14" s="116">
        <v>0</v>
      </c>
      <c r="K14" s="25">
        <v>0</v>
      </c>
      <c r="L14" s="48">
        <f t="shared" si="0"/>
        <v>9.6326605504587146E-2</v>
      </c>
      <c r="N14" s="53">
        <f>(D14-NN!D14)/NN!D14 * 100</f>
        <v>0</v>
      </c>
      <c r="O14" s="53">
        <f>(F14-NN!F14)/NN!F14 * 100</f>
        <v>0</v>
      </c>
      <c r="P14" s="53" t="e">
        <f>(H14-NN!H14)/NN!H14 * 100</f>
        <v>#DIV/0!</v>
      </c>
      <c r="Q14" s="53" t="e">
        <f>(J14-NN!J14)/NN!J14 * 100</f>
        <v>#DIV/0!</v>
      </c>
    </row>
    <row r="15" spans="1:17" x14ac:dyDescent="0.25">
      <c r="A15" s="14" t="s">
        <v>15</v>
      </c>
      <c r="B15" s="10">
        <v>20780</v>
      </c>
      <c r="C15" s="14">
        <v>0.5</v>
      </c>
      <c r="D15" s="26">
        <v>680.53499999999997</v>
      </c>
      <c r="E15" s="25">
        <v>425.67552716761799</v>
      </c>
      <c r="F15" s="26">
        <v>1.823</v>
      </c>
      <c r="G15" s="25">
        <v>4.04623813474233</v>
      </c>
      <c r="H15" s="116">
        <v>0.254</v>
      </c>
      <c r="I15" s="25">
        <v>0.57254852354347396</v>
      </c>
      <c r="J15" s="116">
        <v>0.80300000000000005</v>
      </c>
      <c r="K15" s="25">
        <v>3.9506706770874298</v>
      </c>
      <c r="L15" s="50">
        <f t="shared" si="0"/>
        <v>3.2749518768046194E-2</v>
      </c>
      <c r="N15" s="53">
        <f>(D15-NN!D15)/NN!D15 * 100</f>
        <v>0</v>
      </c>
      <c r="O15" s="53">
        <f>(F15-NN!F15)/NN!F15 * 100</f>
        <v>0</v>
      </c>
      <c r="P15" s="53">
        <f>(H15-NN!H15)/NN!H15 * 100</f>
        <v>0</v>
      </c>
      <c r="Q15" s="53">
        <f>(J15-NN!J15)/NN!J15 * 100</f>
        <v>0</v>
      </c>
    </row>
    <row r="16" spans="1:17" x14ac:dyDescent="0.25">
      <c r="A16" s="20" t="s">
        <v>16</v>
      </c>
      <c r="B16" s="19">
        <v>18670</v>
      </c>
      <c r="C16" s="20">
        <v>2E-3</v>
      </c>
      <c r="D16" s="26">
        <v>308.327</v>
      </c>
      <c r="E16" s="25">
        <v>207.94031654839401</v>
      </c>
      <c r="F16" s="26">
        <v>1.282</v>
      </c>
      <c r="G16" s="25">
        <v>2.0259764511416698</v>
      </c>
      <c r="H16" s="116">
        <v>8.6999999999999994E-2</v>
      </c>
      <c r="I16" s="25">
        <v>0.41182593483242402</v>
      </c>
      <c r="J16" s="116">
        <v>0.24099999999999999</v>
      </c>
      <c r="K16" s="25">
        <v>1.95313433581351</v>
      </c>
      <c r="L16" s="48">
        <f t="shared" si="0"/>
        <v>1.6514568826995181E-2</v>
      </c>
      <c r="N16" s="53">
        <f>(D16-NN!D16)/NN!D16 * 100</f>
        <v>1.1677278934513615E-2</v>
      </c>
      <c r="O16" s="53">
        <f>(F16-NN!F16)/NN!F16 * 100</f>
        <v>0.31298904538341182</v>
      </c>
      <c r="P16" s="53">
        <f>(H16-NN!H16)/NN!H16 * 100</f>
        <v>0</v>
      </c>
      <c r="Q16" s="53">
        <f>(J16-NN!J16)/NN!J16 * 100</f>
        <v>0.41666666666666707</v>
      </c>
    </row>
    <row r="17" spans="1:17" x14ac:dyDescent="0.25">
      <c r="A17" s="14" t="s">
        <v>17</v>
      </c>
      <c r="B17" s="10">
        <v>1788</v>
      </c>
      <c r="C17" s="14">
        <v>0.01</v>
      </c>
      <c r="D17" s="26">
        <v>66.763000000000005</v>
      </c>
      <c r="E17" s="25">
        <v>38.316615116604403</v>
      </c>
      <c r="F17" s="26">
        <v>1.01</v>
      </c>
      <c r="G17" s="25">
        <v>0.13385782725682399</v>
      </c>
      <c r="H17" s="116">
        <v>8.9999999999999993E-3</v>
      </c>
      <c r="I17" s="25">
        <v>0.12220447591612101</v>
      </c>
      <c r="J17" s="116">
        <v>8.0000000000000002E-3</v>
      </c>
      <c r="K17" s="25">
        <v>0.11810990623122999</v>
      </c>
      <c r="L17" s="50">
        <f t="shared" si="0"/>
        <v>3.733948545861298E-2</v>
      </c>
      <c r="N17" s="53">
        <f>(D17-NN!D17)/NN!D17 * 100</f>
        <v>0</v>
      </c>
      <c r="O17" s="53">
        <f>(F17-NN!F17)/NN!F17 * 100</f>
        <v>0</v>
      </c>
      <c r="P17" s="53">
        <f>(H17-NN!H17)/NN!H17 * 100</f>
        <v>0</v>
      </c>
      <c r="Q17" s="53">
        <f>(J17-NN!J17)/NN!J17 * 100</f>
        <v>0</v>
      </c>
    </row>
    <row r="18" spans="1:17" x14ac:dyDescent="0.25">
      <c r="A18" s="15" t="s">
        <v>18</v>
      </c>
      <c r="B18" s="11">
        <v>2858</v>
      </c>
      <c r="C18" s="54">
        <v>0.1</v>
      </c>
      <c r="D18" s="44">
        <v>685.12400000000002</v>
      </c>
      <c r="E18" s="45">
        <v>422.473796504272</v>
      </c>
      <c r="F18" s="44">
        <v>1.0289999999999999</v>
      </c>
      <c r="G18" s="45">
        <v>0.33206816961170299</v>
      </c>
      <c r="H18" s="117">
        <v>1.2999999999999999E-2</v>
      </c>
      <c r="I18" s="45">
        <v>0.144401703078086</v>
      </c>
      <c r="J18" s="117">
        <v>2.1000000000000001E-2</v>
      </c>
      <c r="K18" s="45">
        <v>0.29093580674032499</v>
      </c>
      <c r="L18" s="51">
        <f t="shared" si="0"/>
        <v>0.23972148355493353</v>
      </c>
      <c r="N18" s="54">
        <f>(D18-NN!D18)/NN!D18 * 100</f>
        <v>0</v>
      </c>
      <c r="O18" s="54">
        <f>(F18-NN!F18)/NN!F18 * 100</f>
        <v>0</v>
      </c>
      <c r="P18" s="54">
        <f>(H18-NN!H18)/NN!H18 * 100</f>
        <v>0</v>
      </c>
      <c r="Q18" s="54">
        <f>(J18-NN!J18)/NN!J18 * 100</f>
        <v>0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7" workbookViewId="0">
      <selection activeCell="J40" sqref="J40"/>
    </sheetView>
  </sheetViews>
  <sheetFormatPr defaultColWidth="8.875" defaultRowHeight="15.75" x14ac:dyDescent="0.25"/>
  <cols>
    <col min="1" max="1" width="16.625" bestFit="1" customWidth="1"/>
    <col min="2" max="2" width="8.875" bestFit="1" customWidth="1"/>
    <col min="3" max="3" width="8.125" bestFit="1" customWidth="1"/>
    <col min="4" max="4" width="12.875" customWidth="1"/>
    <col min="5" max="5" width="20.625" bestFit="1" customWidth="1"/>
    <col min="6" max="6" width="13.625" customWidth="1"/>
    <col min="8" max="8" width="14" customWidth="1"/>
    <col min="9" max="9" width="21.125" customWidth="1"/>
    <col min="10" max="10" width="15.875" customWidth="1"/>
  </cols>
  <sheetData>
    <row r="1" spans="1:10" x14ac:dyDescent="0.25">
      <c r="C1" s="216" t="s">
        <v>127</v>
      </c>
      <c r="D1" s="216"/>
      <c r="E1" s="216"/>
      <c r="F1" s="216"/>
      <c r="G1" s="216" t="s">
        <v>128</v>
      </c>
      <c r="H1" s="216"/>
      <c r="I1" s="216"/>
      <c r="J1" s="216"/>
    </row>
    <row r="2" spans="1:10" x14ac:dyDescent="0.25">
      <c r="A2" s="12" t="s">
        <v>99</v>
      </c>
      <c r="B2" s="31"/>
      <c r="C2" s="52" t="s">
        <v>130</v>
      </c>
      <c r="D2" s="95" t="s">
        <v>61</v>
      </c>
      <c r="E2" s="196" t="s">
        <v>105</v>
      </c>
      <c r="F2" s="197"/>
      <c r="G2" s="52" t="s">
        <v>131</v>
      </c>
      <c r="H2" s="95" t="s">
        <v>61</v>
      </c>
      <c r="I2" s="196" t="s">
        <v>105</v>
      </c>
      <c r="J2" s="197"/>
    </row>
    <row r="3" spans="1:10" x14ac:dyDescent="0.25">
      <c r="A3" s="13" t="s">
        <v>0</v>
      </c>
      <c r="B3" s="4" t="s">
        <v>33</v>
      </c>
      <c r="C3" s="34" t="s">
        <v>129</v>
      </c>
      <c r="D3" s="34" t="s">
        <v>62</v>
      </c>
      <c r="E3" s="141"/>
      <c r="F3" s="142"/>
      <c r="G3" s="34" t="s">
        <v>129</v>
      </c>
      <c r="H3" s="34" t="s">
        <v>62</v>
      </c>
      <c r="I3" s="141"/>
      <c r="J3" s="142"/>
    </row>
    <row r="4" spans="1:10" x14ac:dyDescent="0.25">
      <c r="A4" s="201" t="s">
        <v>4</v>
      </c>
      <c r="B4" s="204">
        <v>276</v>
      </c>
      <c r="C4" s="33">
        <v>5.0000000000000001E-3</v>
      </c>
      <c r="D4" s="63">
        <v>96.2</v>
      </c>
      <c r="E4" s="149">
        <v>1.8627611052631601E-3</v>
      </c>
      <c r="F4" s="143">
        <f>E4/C4</f>
        <v>0.37255222105263203</v>
      </c>
    </row>
    <row r="5" spans="1:10" x14ac:dyDescent="0.25">
      <c r="A5" s="202"/>
      <c r="B5" s="205"/>
      <c r="C5" s="14">
        <v>0.01</v>
      </c>
      <c r="D5" s="37">
        <v>94.5</v>
      </c>
      <c r="E5" s="150">
        <v>2.6461332618181801E-3</v>
      </c>
      <c r="F5" s="144">
        <f>E5/C5</f>
        <v>0.26461332618181799</v>
      </c>
    </row>
    <row r="6" spans="1:10" x14ac:dyDescent="0.25">
      <c r="A6" s="203"/>
      <c r="B6" s="206"/>
      <c r="C6" s="15">
        <v>0.02</v>
      </c>
      <c r="D6" s="96">
        <v>92.1</v>
      </c>
      <c r="E6" s="151">
        <v>4.8633158316455701E-3</v>
      </c>
      <c r="F6" s="145">
        <f>E6/C6</f>
        <v>0.2431657915822785</v>
      </c>
    </row>
    <row r="7" spans="1:10" x14ac:dyDescent="0.25">
      <c r="A7" s="201" t="s">
        <v>5</v>
      </c>
      <c r="B7" s="204">
        <v>148</v>
      </c>
      <c r="C7" s="33">
        <v>5.0000000000000001E-3</v>
      </c>
      <c r="D7" s="63">
        <v>96.3</v>
      </c>
      <c r="E7" s="149">
        <v>7.2129793243243202E-4</v>
      </c>
      <c r="F7" s="143">
        <f t="shared" ref="F7:F51" si="0">E7/C7</f>
        <v>0.1442595864864864</v>
      </c>
    </row>
    <row r="8" spans="1:10" x14ac:dyDescent="0.25">
      <c r="A8" s="202"/>
      <c r="B8" s="205"/>
      <c r="C8" s="14">
        <v>0.01</v>
      </c>
      <c r="D8" s="37">
        <v>94.6</v>
      </c>
      <c r="E8" s="150">
        <v>1.1512740537037E-3</v>
      </c>
      <c r="F8" s="144">
        <f t="shared" si="0"/>
        <v>0.11512740537037</v>
      </c>
    </row>
    <row r="9" spans="1:10" x14ac:dyDescent="0.25">
      <c r="A9" s="203"/>
      <c r="B9" s="206"/>
      <c r="C9" s="15">
        <v>0.02</v>
      </c>
      <c r="D9" s="96">
        <v>89.3</v>
      </c>
      <c r="E9" s="151">
        <v>3.9966339009345798E-3</v>
      </c>
      <c r="F9" s="145">
        <f t="shared" si="0"/>
        <v>0.19983169504672899</v>
      </c>
    </row>
    <row r="10" spans="1:10" x14ac:dyDescent="0.25">
      <c r="A10" s="207" t="s">
        <v>25</v>
      </c>
      <c r="B10" s="210">
        <v>154</v>
      </c>
      <c r="C10" s="97">
        <v>0.01</v>
      </c>
      <c r="D10" s="63">
        <v>77.2</v>
      </c>
      <c r="E10" s="149">
        <v>3.5231389271929798E-3</v>
      </c>
      <c r="F10" s="143">
        <f t="shared" si="0"/>
        <v>0.35231389271929797</v>
      </c>
    </row>
    <row r="11" spans="1:10" x14ac:dyDescent="0.25">
      <c r="A11" s="208"/>
      <c r="B11" s="211"/>
      <c r="C11" s="14">
        <v>0.02</v>
      </c>
      <c r="D11" s="37">
        <v>67</v>
      </c>
      <c r="E11" s="150">
        <v>7.5402729178787901E-3</v>
      </c>
      <c r="F11" s="144">
        <f t="shared" si="0"/>
        <v>0.37701364589393949</v>
      </c>
    </row>
    <row r="12" spans="1:10" x14ac:dyDescent="0.25">
      <c r="A12" s="209"/>
      <c r="B12" s="212"/>
      <c r="C12" s="14">
        <v>0.04</v>
      </c>
      <c r="D12" s="96">
        <v>54.2</v>
      </c>
      <c r="E12" s="151">
        <v>1.6229900620960701E-2</v>
      </c>
      <c r="F12" s="145">
        <f t="shared" si="0"/>
        <v>0.40574751552401755</v>
      </c>
    </row>
    <row r="13" spans="1:10" x14ac:dyDescent="0.25">
      <c r="A13" s="207" t="s">
        <v>6</v>
      </c>
      <c r="B13" s="213">
        <v>106</v>
      </c>
      <c r="C13" s="100">
        <v>2E-3</v>
      </c>
      <c r="D13" s="120">
        <v>89.9</v>
      </c>
      <c r="E13" s="149">
        <v>8.4913403762376205E-4</v>
      </c>
      <c r="F13" s="143">
        <f t="shared" si="0"/>
        <v>0.42456701881188103</v>
      </c>
    </row>
    <row r="14" spans="1:10" x14ac:dyDescent="0.25">
      <c r="A14" s="208"/>
      <c r="B14" s="214"/>
      <c r="C14" s="61">
        <v>4.0000000000000001E-3</v>
      </c>
      <c r="D14" s="25">
        <v>86.5</v>
      </c>
      <c r="E14" s="150">
        <v>1.04630954074074E-3</v>
      </c>
      <c r="F14" s="144">
        <f t="shared" si="0"/>
        <v>0.26157738518518497</v>
      </c>
    </row>
    <row r="15" spans="1:10" x14ac:dyDescent="0.25">
      <c r="A15" s="209"/>
      <c r="B15" s="215"/>
      <c r="C15" s="101">
        <v>8.0000000000000002E-3</v>
      </c>
      <c r="D15" s="45">
        <v>81.900000000000006</v>
      </c>
      <c r="E15" s="151">
        <v>1.5359532756906099E-3</v>
      </c>
      <c r="F15" s="145">
        <f t="shared" si="0"/>
        <v>0.19199415946132622</v>
      </c>
    </row>
    <row r="16" spans="1:10" x14ac:dyDescent="0.25">
      <c r="A16" s="207" t="s">
        <v>7</v>
      </c>
      <c r="B16" s="210">
        <v>187</v>
      </c>
      <c r="C16" s="36">
        <v>5.0000000000000001E-4</v>
      </c>
      <c r="D16" s="63">
        <v>44.6</v>
      </c>
      <c r="E16" s="149">
        <v>1.69295927075812E-4</v>
      </c>
      <c r="F16" s="143">
        <f t="shared" si="0"/>
        <v>0.33859185415162402</v>
      </c>
    </row>
    <row r="17" spans="1:6" x14ac:dyDescent="0.25">
      <c r="A17" s="208"/>
      <c r="B17" s="211"/>
      <c r="C17" s="36">
        <v>1E-3</v>
      </c>
      <c r="D17" s="37">
        <v>29.7</v>
      </c>
      <c r="E17" s="150">
        <v>2.5830408961593099E-4</v>
      </c>
      <c r="F17" s="144">
        <f t="shared" si="0"/>
        <v>0.25830408961593099</v>
      </c>
    </row>
    <row r="18" spans="1:6" x14ac:dyDescent="0.25">
      <c r="A18" s="209"/>
      <c r="B18" s="212"/>
      <c r="C18" s="99">
        <v>2E-3</v>
      </c>
      <c r="D18" s="96">
        <v>14.8</v>
      </c>
      <c r="E18" s="151">
        <v>5.9774347875586901E-4</v>
      </c>
      <c r="F18" s="145">
        <f t="shared" si="0"/>
        <v>0.29887173937793449</v>
      </c>
    </row>
    <row r="19" spans="1:6" x14ac:dyDescent="0.25">
      <c r="A19" s="207" t="s">
        <v>8</v>
      </c>
      <c r="B19" s="210">
        <v>18034</v>
      </c>
      <c r="C19" s="97">
        <v>50</v>
      </c>
      <c r="D19" s="63">
        <v>100</v>
      </c>
      <c r="E19" s="121">
        <v>0</v>
      </c>
      <c r="F19" s="143">
        <f t="shared" si="0"/>
        <v>0</v>
      </c>
    </row>
    <row r="20" spans="1:6" x14ac:dyDescent="0.25">
      <c r="A20" s="208"/>
      <c r="B20" s="211"/>
      <c r="C20" s="20">
        <v>100</v>
      </c>
      <c r="D20" s="37">
        <v>99.8</v>
      </c>
      <c r="E20" s="123">
        <v>38.937088717450003</v>
      </c>
      <c r="F20" s="144">
        <f t="shared" si="0"/>
        <v>0.38937088717450002</v>
      </c>
    </row>
    <row r="21" spans="1:6" x14ac:dyDescent="0.25">
      <c r="A21" s="209"/>
      <c r="B21" s="212"/>
      <c r="C21" s="35">
        <v>200</v>
      </c>
      <c r="D21" s="96">
        <v>98.8</v>
      </c>
      <c r="E21" s="126">
        <v>114.401578434917</v>
      </c>
      <c r="F21" s="145">
        <f t="shared" si="0"/>
        <v>0.57200789217458503</v>
      </c>
    </row>
    <row r="22" spans="1:6" x14ac:dyDescent="0.25">
      <c r="A22" s="201" t="s">
        <v>9</v>
      </c>
      <c r="B22" s="210">
        <v>180736</v>
      </c>
      <c r="C22" s="33">
        <v>5.0000000000000001E-3</v>
      </c>
      <c r="D22" s="63">
        <v>94</v>
      </c>
      <c r="E22" s="149">
        <v>1.3165869216666701E-3</v>
      </c>
      <c r="F22" s="143">
        <f t="shared" si="0"/>
        <v>0.26331738433333401</v>
      </c>
    </row>
    <row r="23" spans="1:6" x14ac:dyDescent="0.25">
      <c r="A23" s="202"/>
      <c r="B23" s="211"/>
      <c r="C23" s="14">
        <v>0.01</v>
      </c>
      <c r="D23" s="37">
        <v>93.6</v>
      </c>
      <c r="E23" s="150">
        <v>3.3962279734374998E-3</v>
      </c>
      <c r="F23" s="144">
        <f t="shared" si="0"/>
        <v>0.33962279734374995</v>
      </c>
    </row>
    <row r="24" spans="1:6" x14ac:dyDescent="0.25">
      <c r="A24" s="203"/>
      <c r="B24" s="212"/>
      <c r="C24" s="15">
        <v>0.02</v>
      </c>
      <c r="D24" s="96">
        <v>91.6</v>
      </c>
      <c r="E24" s="151">
        <v>8.9274155154761906E-3</v>
      </c>
      <c r="F24" s="145">
        <f t="shared" si="0"/>
        <v>0.44637077577380951</v>
      </c>
    </row>
    <row r="25" spans="1:6" x14ac:dyDescent="0.25">
      <c r="A25" s="207" t="s">
        <v>10</v>
      </c>
      <c r="B25" s="210">
        <v>253</v>
      </c>
      <c r="C25" s="97">
        <v>1</v>
      </c>
      <c r="D25" s="63">
        <v>60.2</v>
      </c>
      <c r="E25" s="149">
        <v>0.45935767036406999</v>
      </c>
      <c r="F25" s="143">
        <f t="shared" si="0"/>
        <v>0.45935767036406999</v>
      </c>
    </row>
    <row r="26" spans="1:6" x14ac:dyDescent="0.25">
      <c r="A26" s="208"/>
      <c r="B26" s="211"/>
      <c r="C26" s="20">
        <v>2</v>
      </c>
      <c r="D26" s="37">
        <v>51.3</v>
      </c>
      <c r="E26" s="150">
        <v>0.62940207682997995</v>
      </c>
      <c r="F26" s="144">
        <f t="shared" si="0"/>
        <v>0.31470103841498998</v>
      </c>
    </row>
    <row r="27" spans="1:6" x14ac:dyDescent="0.25">
      <c r="A27" s="209"/>
      <c r="B27" s="212"/>
      <c r="C27" s="35">
        <v>4</v>
      </c>
      <c r="D27" s="96">
        <v>41.3</v>
      </c>
      <c r="E27" s="151">
        <v>0.92126037147836404</v>
      </c>
      <c r="F27" s="145">
        <f t="shared" si="0"/>
        <v>0.23031509286959101</v>
      </c>
    </row>
    <row r="28" spans="1:6" x14ac:dyDescent="0.25">
      <c r="A28" s="201" t="s">
        <v>11</v>
      </c>
      <c r="B28" s="204">
        <v>131</v>
      </c>
      <c r="C28" s="33">
        <v>0.01</v>
      </c>
      <c r="D28" s="63">
        <v>97.9</v>
      </c>
      <c r="E28" s="149">
        <v>1.19773226190476E-3</v>
      </c>
      <c r="F28" s="143">
        <f t="shared" si="0"/>
        <v>0.11977322619047599</v>
      </c>
    </row>
    <row r="29" spans="1:6" x14ac:dyDescent="0.25">
      <c r="A29" s="202"/>
      <c r="B29" s="205"/>
      <c r="C29" s="14">
        <v>0.02</v>
      </c>
      <c r="D29" s="37">
        <v>96.8</v>
      </c>
      <c r="E29" s="150">
        <v>4.0721149875000001E-3</v>
      </c>
      <c r="F29" s="144">
        <f t="shared" si="0"/>
        <v>0.20360574937500001</v>
      </c>
    </row>
    <row r="30" spans="1:6" x14ac:dyDescent="0.25">
      <c r="A30" s="203"/>
      <c r="B30" s="206"/>
      <c r="C30" s="15">
        <v>0.04</v>
      </c>
      <c r="D30" s="96">
        <v>94.1</v>
      </c>
      <c r="E30" s="151">
        <v>6.0401927949152497E-3</v>
      </c>
      <c r="F30" s="145">
        <f t="shared" si="0"/>
        <v>0.15100481987288125</v>
      </c>
    </row>
    <row r="31" spans="1:6" x14ac:dyDescent="0.25">
      <c r="A31" s="207" t="s">
        <v>12</v>
      </c>
      <c r="B31" s="210">
        <v>134</v>
      </c>
      <c r="C31" s="102">
        <v>0.05</v>
      </c>
      <c r="D31" s="63">
        <v>100</v>
      </c>
      <c r="E31" s="149">
        <v>0</v>
      </c>
      <c r="F31" s="143">
        <f t="shared" si="0"/>
        <v>0</v>
      </c>
    </row>
    <row r="32" spans="1:6" x14ac:dyDescent="0.25">
      <c r="A32" s="208"/>
      <c r="B32" s="211"/>
      <c r="C32" s="57">
        <v>0.1</v>
      </c>
      <c r="D32" s="37">
        <v>99.1</v>
      </c>
      <c r="E32" s="150">
        <v>4.1327898211111103E-2</v>
      </c>
      <c r="F32" s="144">
        <f t="shared" si="0"/>
        <v>0.41327898211111103</v>
      </c>
    </row>
    <row r="33" spans="1:10" x14ac:dyDescent="0.25">
      <c r="A33" s="209"/>
      <c r="B33" s="212"/>
      <c r="C33" s="58">
        <v>0.2</v>
      </c>
      <c r="D33" s="96">
        <v>91.4</v>
      </c>
      <c r="E33" s="151">
        <v>9.3834470099999998E-2</v>
      </c>
      <c r="F33" s="145">
        <f t="shared" si="0"/>
        <v>0.46917235049999995</v>
      </c>
    </row>
    <row r="34" spans="1:10" x14ac:dyDescent="0.25">
      <c r="A34" s="201" t="s">
        <v>13</v>
      </c>
      <c r="B34" s="210">
        <v>165</v>
      </c>
      <c r="C34" s="98">
        <v>0.01</v>
      </c>
      <c r="D34" s="63">
        <v>99</v>
      </c>
      <c r="E34" s="149">
        <v>4.1235900000000003E-5</v>
      </c>
      <c r="F34" s="143">
        <f t="shared" si="0"/>
        <v>4.1235899999999999E-3</v>
      </c>
    </row>
    <row r="35" spans="1:10" x14ac:dyDescent="0.25">
      <c r="A35" s="202"/>
      <c r="B35" s="211"/>
      <c r="C35" s="53">
        <v>0.02</v>
      </c>
      <c r="D35" s="37">
        <v>98.8</v>
      </c>
      <c r="E35" s="150">
        <v>4.79617E-4</v>
      </c>
      <c r="F35" s="144">
        <f t="shared" si="0"/>
        <v>2.3980849999999998E-2</v>
      </c>
    </row>
    <row r="36" spans="1:10" x14ac:dyDescent="0.25">
      <c r="A36" s="203"/>
      <c r="B36" s="212"/>
      <c r="C36" s="54">
        <v>0.04</v>
      </c>
      <c r="D36" s="96">
        <v>98.8</v>
      </c>
      <c r="E36" s="151">
        <v>4.79617E-4</v>
      </c>
      <c r="F36" s="145">
        <f t="shared" si="0"/>
        <v>1.1990424999999999E-2</v>
      </c>
    </row>
    <row r="37" spans="1:10" x14ac:dyDescent="0.25">
      <c r="A37" s="207" t="s">
        <v>14</v>
      </c>
      <c r="B37" s="210">
        <v>545</v>
      </c>
      <c r="C37" s="97">
        <v>1.0000000000000001E-5</v>
      </c>
      <c r="D37" s="63">
        <v>97.4</v>
      </c>
      <c r="E37" s="146">
        <v>5.6880692307692298E-6</v>
      </c>
      <c r="F37" s="143">
        <f t="shared" si="0"/>
        <v>0.56880692307692293</v>
      </c>
    </row>
    <row r="38" spans="1:10" x14ac:dyDescent="0.25">
      <c r="A38" s="208"/>
      <c r="B38" s="211"/>
      <c r="C38" s="20">
        <v>2.0000000000000002E-5</v>
      </c>
      <c r="D38" s="37">
        <v>82.6</v>
      </c>
      <c r="E38" s="147">
        <v>1.26142856321839E-5</v>
      </c>
      <c r="F38" s="144">
        <f t="shared" si="0"/>
        <v>0.63071428160919496</v>
      </c>
    </row>
    <row r="39" spans="1:10" x14ac:dyDescent="0.25">
      <c r="A39" s="209"/>
      <c r="B39" s="212"/>
      <c r="C39" s="35">
        <v>4.0000000000000003E-5</v>
      </c>
      <c r="D39" s="96">
        <v>51.7</v>
      </c>
      <c r="E39" s="148">
        <v>2.4991064596273299E-5</v>
      </c>
      <c r="F39" s="145">
        <f t="shared" si="0"/>
        <v>0.62477661490683245</v>
      </c>
    </row>
    <row r="40" spans="1:10" x14ac:dyDescent="0.25">
      <c r="A40" s="201" t="s">
        <v>15</v>
      </c>
      <c r="B40" s="204">
        <v>20780</v>
      </c>
      <c r="C40" s="94">
        <v>0.5</v>
      </c>
      <c r="D40" s="63">
        <v>70.599999999999994</v>
      </c>
      <c r="E40" s="149">
        <v>0.123862264417687</v>
      </c>
      <c r="F40" s="143">
        <f t="shared" si="0"/>
        <v>0.24772452883537399</v>
      </c>
      <c r="G40">
        <v>0.1</v>
      </c>
      <c r="H40">
        <v>92.8</v>
      </c>
      <c r="I40">
        <v>5.1750570012499997E-2</v>
      </c>
      <c r="J40" s="219">
        <f>I40/C40</f>
        <v>0.10350114002499999</v>
      </c>
    </row>
    <row r="41" spans="1:10" x14ac:dyDescent="0.25">
      <c r="A41" s="202"/>
      <c r="B41" s="205"/>
      <c r="C41" s="88">
        <v>1</v>
      </c>
      <c r="D41" s="37">
        <v>58.3</v>
      </c>
      <c r="E41" s="150">
        <v>0.18507210455971199</v>
      </c>
      <c r="F41" s="144">
        <f t="shared" si="0"/>
        <v>0.18507210455971199</v>
      </c>
      <c r="G41">
        <v>0.3</v>
      </c>
      <c r="H41">
        <v>78.900000000000006</v>
      </c>
      <c r="I41">
        <v>9.5915990500000006E-2</v>
      </c>
      <c r="J41" s="219">
        <f t="shared" ref="J41:J45" si="1">I41/C41</f>
        <v>9.5915990500000006E-2</v>
      </c>
    </row>
    <row r="42" spans="1:10" x14ac:dyDescent="0.25">
      <c r="A42" s="203"/>
      <c r="B42" s="206"/>
      <c r="C42" s="73">
        <v>2</v>
      </c>
      <c r="D42" s="96">
        <v>33.4</v>
      </c>
      <c r="E42" s="151">
        <v>0.43289220240660597</v>
      </c>
      <c r="F42" s="145">
        <f t="shared" si="0"/>
        <v>0.21644610120330299</v>
      </c>
      <c r="G42">
        <v>0.5</v>
      </c>
      <c r="H42">
        <v>71.900000000000006</v>
      </c>
      <c r="I42">
        <v>0.113549374351957</v>
      </c>
      <c r="J42" s="219">
        <f t="shared" si="1"/>
        <v>5.67746871759785E-2</v>
      </c>
    </row>
    <row r="43" spans="1:10" x14ac:dyDescent="0.25">
      <c r="A43" s="207" t="s">
        <v>16</v>
      </c>
      <c r="B43" s="210">
        <v>18670</v>
      </c>
      <c r="C43" s="97">
        <v>2E-3</v>
      </c>
      <c r="D43" s="63">
        <v>74.7</v>
      </c>
      <c r="E43" s="149">
        <v>5.7109377549407103E-4</v>
      </c>
      <c r="F43" s="143">
        <f t="shared" si="0"/>
        <v>0.28554688774703552</v>
      </c>
      <c r="G43">
        <v>0.1</v>
      </c>
      <c r="H43">
        <v>95.4</v>
      </c>
      <c r="I43">
        <v>2.7126765652174002E-4</v>
      </c>
      <c r="J43" s="219">
        <f t="shared" si="1"/>
        <v>0.13563382826087</v>
      </c>
    </row>
    <row r="44" spans="1:10" x14ac:dyDescent="0.25">
      <c r="A44" s="208"/>
      <c r="B44" s="211"/>
      <c r="C44" s="20">
        <v>4.0000000000000001E-3</v>
      </c>
      <c r="D44" s="37">
        <v>62.9</v>
      </c>
      <c r="E44" s="150">
        <v>1.3084993339622601E-3</v>
      </c>
      <c r="F44" s="144">
        <f t="shared" si="0"/>
        <v>0.32712483349056498</v>
      </c>
      <c r="G44">
        <v>0.3</v>
      </c>
      <c r="H44">
        <v>89.3</v>
      </c>
      <c r="I44">
        <v>1.3295095149532699E-3</v>
      </c>
      <c r="J44" s="219">
        <f t="shared" si="1"/>
        <v>0.33237737873831746</v>
      </c>
    </row>
    <row r="45" spans="1:10" x14ac:dyDescent="0.25">
      <c r="A45" s="209"/>
      <c r="B45" s="212"/>
      <c r="C45" s="35">
        <v>8.0000000000000002E-3</v>
      </c>
      <c r="D45" s="96">
        <v>47.8</v>
      </c>
      <c r="E45" s="151">
        <v>3.31472371762452E-3</v>
      </c>
      <c r="F45" s="145">
        <f t="shared" si="0"/>
        <v>0.41434046470306501</v>
      </c>
      <c r="G45">
        <v>0.5</v>
      </c>
      <c r="H45">
        <v>86.4</v>
      </c>
      <c r="I45">
        <v>1.22197163602941E-3</v>
      </c>
      <c r="J45" s="219">
        <f t="shared" si="1"/>
        <v>0.15274645450367624</v>
      </c>
    </row>
    <row r="46" spans="1:10" x14ac:dyDescent="0.25">
      <c r="A46" s="201" t="s">
        <v>17</v>
      </c>
      <c r="B46" s="204">
        <v>1788</v>
      </c>
      <c r="C46" s="33">
        <v>0.01</v>
      </c>
      <c r="D46" s="63">
        <v>99.8</v>
      </c>
      <c r="E46" s="149">
        <v>3.4611982E-3</v>
      </c>
      <c r="F46" s="143">
        <f t="shared" si="0"/>
        <v>0.34611982000000002</v>
      </c>
    </row>
    <row r="47" spans="1:10" x14ac:dyDescent="0.25">
      <c r="A47" s="202"/>
      <c r="B47" s="205"/>
      <c r="C47" s="14">
        <v>0.02</v>
      </c>
      <c r="D47" s="37">
        <v>98.5</v>
      </c>
      <c r="E47" s="150">
        <v>1.0212234759999999E-2</v>
      </c>
      <c r="F47" s="144">
        <f t="shared" si="0"/>
        <v>0.51061173799999993</v>
      </c>
    </row>
    <row r="48" spans="1:10" x14ac:dyDescent="0.25">
      <c r="A48" s="203"/>
      <c r="B48" s="206"/>
      <c r="C48" s="15">
        <v>0.04</v>
      </c>
      <c r="D48" s="96">
        <v>90.9</v>
      </c>
      <c r="E48" s="151">
        <v>2.2664510445054999E-2</v>
      </c>
      <c r="F48" s="145">
        <f t="shared" si="0"/>
        <v>0.56661276112637493</v>
      </c>
    </row>
    <row r="49" spans="1:6" x14ac:dyDescent="0.25">
      <c r="A49" s="202" t="s">
        <v>18</v>
      </c>
      <c r="B49" s="205">
        <v>2858</v>
      </c>
      <c r="C49" s="53">
        <v>0.1</v>
      </c>
      <c r="D49" s="37">
        <v>99.6</v>
      </c>
      <c r="E49" s="149">
        <v>1.1659182875E-2</v>
      </c>
      <c r="F49" s="143">
        <f t="shared" si="0"/>
        <v>0.11659182875</v>
      </c>
    </row>
    <row r="50" spans="1:6" x14ac:dyDescent="0.25">
      <c r="A50" s="202"/>
      <c r="B50" s="205"/>
      <c r="C50" s="53">
        <v>0.2</v>
      </c>
      <c r="D50" s="20">
        <v>98.4</v>
      </c>
      <c r="E50" s="150">
        <v>7.7349861756249999E-2</v>
      </c>
      <c r="F50" s="144">
        <f t="shared" si="0"/>
        <v>0.38674930878124997</v>
      </c>
    </row>
    <row r="51" spans="1:6" x14ac:dyDescent="0.25">
      <c r="A51" s="203"/>
      <c r="B51" s="206"/>
      <c r="C51" s="54">
        <v>0.4</v>
      </c>
      <c r="D51" s="35">
        <v>69.3</v>
      </c>
      <c r="E51" s="151">
        <v>0.18750245630749199</v>
      </c>
      <c r="F51" s="145">
        <f t="shared" si="0"/>
        <v>0.46875614076872996</v>
      </c>
    </row>
  </sheetData>
  <mergeCells count="36">
    <mergeCell ref="I2:J2"/>
    <mergeCell ref="C1:F1"/>
    <mergeCell ref="G1:J1"/>
    <mergeCell ref="E2:F2"/>
    <mergeCell ref="B49:B51"/>
    <mergeCell ref="A49:A51"/>
    <mergeCell ref="B34:B36"/>
    <mergeCell ref="B37:B39"/>
    <mergeCell ref="B40:B42"/>
    <mergeCell ref="B43:B45"/>
    <mergeCell ref="B46:B48"/>
    <mergeCell ref="A34:A36"/>
    <mergeCell ref="A37:A39"/>
    <mergeCell ref="A40:A42"/>
    <mergeCell ref="A43:A45"/>
    <mergeCell ref="A46:A48"/>
    <mergeCell ref="A31:A33"/>
    <mergeCell ref="B28:B30"/>
    <mergeCell ref="B31:B33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A4:A6"/>
    <mergeCell ref="A7:A9"/>
    <mergeCell ref="B4:B6"/>
    <mergeCell ref="B7:B9"/>
    <mergeCell ref="A10:A12"/>
    <mergeCell ref="B10:B12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3" sqref="G3:G18"/>
    </sheetView>
  </sheetViews>
  <sheetFormatPr defaultColWidth="8.875" defaultRowHeight="15.75" x14ac:dyDescent="0.25"/>
  <cols>
    <col min="1" max="1" width="17.5" bestFit="1" customWidth="1"/>
    <col min="2" max="2" width="8.875" bestFit="1" customWidth="1"/>
    <col min="3" max="3" width="9.375" customWidth="1"/>
    <col min="4" max="4" width="14.125" customWidth="1"/>
  </cols>
  <sheetData>
    <row r="1" spans="1:7" x14ac:dyDescent="0.25">
      <c r="A1" s="12"/>
      <c r="B1" s="31"/>
      <c r="C1" s="52" t="s">
        <v>130</v>
      </c>
      <c r="D1" s="196" t="s">
        <v>109</v>
      </c>
      <c r="E1" s="197"/>
      <c r="F1" s="196" t="s">
        <v>108</v>
      </c>
      <c r="G1" s="197"/>
    </row>
    <row r="2" spans="1:7" x14ac:dyDescent="0.25">
      <c r="A2" s="13" t="s">
        <v>0</v>
      </c>
      <c r="B2" s="4" t="s">
        <v>33</v>
      </c>
      <c r="C2" s="34" t="s">
        <v>129</v>
      </c>
      <c r="D2" s="217" t="s">
        <v>110</v>
      </c>
      <c r="E2" s="218"/>
      <c r="F2" s="217" t="s">
        <v>110</v>
      </c>
      <c r="G2" s="218"/>
    </row>
    <row r="3" spans="1:7" x14ac:dyDescent="0.25">
      <c r="A3" s="14" t="s">
        <v>4</v>
      </c>
      <c r="B3" s="10">
        <v>276</v>
      </c>
      <c r="C3" s="14">
        <v>5.0000000000000001E-3</v>
      </c>
      <c r="D3" s="153">
        <v>0.12555727279498199</v>
      </c>
      <c r="E3" s="154">
        <f>C3/D3</f>
        <v>3.9822464192610506E-2</v>
      </c>
      <c r="F3" s="153">
        <v>8.4096413700999999E-3</v>
      </c>
      <c r="G3" s="220">
        <f>C3 / F3</f>
        <v>0.59455567484449634</v>
      </c>
    </row>
    <row r="4" spans="1:7" x14ac:dyDescent="0.25">
      <c r="A4" s="14" t="s">
        <v>5</v>
      </c>
      <c r="B4" s="10">
        <v>148</v>
      </c>
      <c r="C4" s="14">
        <v>5.0000000000000001E-3</v>
      </c>
      <c r="D4" s="153">
        <v>0.155447411240421</v>
      </c>
      <c r="E4" s="154">
        <f t="shared" ref="E4:E18" si="0">C4/D4</f>
        <v>3.2165218835756654E-2</v>
      </c>
      <c r="F4" s="153">
        <v>1.0328073393000001E-2</v>
      </c>
      <c r="G4" s="220">
        <f t="shared" ref="G4:G18" si="1">C4 / F4</f>
        <v>0.48411739631796397</v>
      </c>
    </row>
    <row r="5" spans="1:7" x14ac:dyDescent="0.25">
      <c r="A5" s="20" t="s">
        <v>25</v>
      </c>
      <c r="B5" s="19">
        <v>154</v>
      </c>
      <c r="C5" s="20">
        <v>5.0000000000000001E-3</v>
      </c>
      <c r="D5" s="16">
        <v>0.16981559873476701</v>
      </c>
      <c r="E5" s="159">
        <f t="shared" si="0"/>
        <v>2.9443702682516473E-2</v>
      </c>
      <c r="F5" s="16">
        <v>7.6887058161999996E-3</v>
      </c>
      <c r="G5" s="221">
        <f t="shared" si="1"/>
        <v>0.65030450111188642</v>
      </c>
    </row>
    <row r="6" spans="1:7" x14ac:dyDescent="0.25">
      <c r="A6" s="20" t="s">
        <v>6</v>
      </c>
      <c r="B6" s="19">
        <v>106</v>
      </c>
      <c r="C6" s="20">
        <v>2E-3</v>
      </c>
      <c r="D6" s="153">
        <v>8.1617135007304997E-2</v>
      </c>
      <c r="E6" s="154">
        <f t="shared" si="0"/>
        <v>2.4504658241446403E-2</v>
      </c>
      <c r="F6" s="153">
        <v>4.5247618071000001E-3</v>
      </c>
      <c r="G6" s="220">
        <f t="shared" si="1"/>
        <v>0.44201221749655711</v>
      </c>
    </row>
    <row r="7" spans="1:7" x14ac:dyDescent="0.25">
      <c r="A7" s="20" t="s">
        <v>7</v>
      </c>
      <c r="B7" s="19">
        <v>187</v>
      </c>
      <c r="C7" s="20">
        <v>5.0000000000000001E-4</v>
      </c>
      <c r="D7" s="153">
        <v>1.7019042191587001E-2</v>
      </c>
      <c r="E7" s="154">
        <f t="shared" si="0"/>
        <v>2.9378856599060803E-2</v>
      </c>
      <c r="F7" s="158">
        <v>7.4467303050000004E-4</v>
      </c>
      <c r="G7" s="220">
        <f t="shared" si="1"/>
        <v>0.67143562277833824</v>
      </c>
    </row>
    <row r="8" spans="1:7" x14ac:dyDescent="0.25">
      <c r="A8" s="20" t="s">
        <v>8</v>
      </c>
      <c r="B8" s="19">
        <v>18034</v>
      </c>
      <c r="C8" s="20">
        <v>50</v>
      </c>
      <c r="D8" s="153">
        <v>2574.8235550574</v>
      </c>
      <c r="E8" s="154">
        <f t="shared" si="0"/>
        <v>1.9418806349581246E-2</v>
      </c>
      <c r="F8" s="158">
        <v>159.89249129390799</v>
      </c>
      <c r="G8" s="220">
        <f t="shared" si="1"/>
        <v>0.31271011912680752</v>
      </c>
    </row>
    <row r="9" spans="1:7" x14ac:dyDescent="0.25">
      <c r="A9" s="14" t="s">
        <v>9</v>
      </c>
      <c r="B9" s="16">
        <v>180736</v>
      </c>
      <c r="C9" s="14">
        <v>5.0000000000000001E-3</v>
      </c>
      <c r="D9" s="153">
        <v>1.29481998658481</v>
      </c>
      <c r="E9" s="154">
        <f t="shared" si="0"/>
        <v>3.8615406402459813E-3</v>
      </c>
      <c r="F9" s="153">
        <v>7.7311451633299999E-2</v>
      </c>
      <c r="G9" s="220">
        <f t="shared" si="1"/>
        <v>6.4673471967849755E-2</v>
      </c>
    </row>
    <row r="10" spans="1:7" x14ac:dyDescent="0.25">
      <c r="A10" s="20" t="s">
        <v>10</v>
      </c>
      <c r="B10" s="19">
        <v>253</v>
      </c>
      <c r="C10" s="20">
        <v>1</v>
      </c>
      <c r="D10" s="153">
        <v>23.7941743207443</v>
      </c>
      <c r="E10" s="154">
        <f t="shared" si="0"/>
        <v>4.2027093965104616E-2</v>
      </c>
      <c r="F10" s="153">
        <v>1.6471756321116999</v>
      </c>
      <c r="G10" s="220">
        <f t="shared" si="1"/>
        <v>0.60709980193064617</v>
      </c>
    </row>
    <row r="11" spans="1:7" x14ac:dyDescent="0.25">
      <c r="A11" s="14" t="s">
        <v>11</v>
      </c>
      <c r="B11" s="10">
        <v>131</v>
      </c>
      <c r="C11" s="14">
        <v>0.01</v>
      </c>
      <c r="D11" s="153">
        <v>0.39721056475546102</v>
      </c>
      <c r="E11" s="154">
        <f t="shared" si="0"/>
        <v>2.5175564013903827E-2</v>
      </c>
      <c r="F11" s="153">
        <v>2.5247232191600001E-2</v>
      </c>
      <c r="G11" s="220">
        <f t="shared" si="1"/>
        <v>0.39608302106585358</v>
      </c>
    </row>
    <row r="12" spans="1:7" x14ac:dyDescent="0.25">
      <c r="A12" s="20" t="s">
        <v>12</v>
      </c>
      <c r="B12" s="19">
        <v>134</v>
      </c>
      <c r="C12" s="20">
        <v>0.05</v>
      </c>
      <c r="D12" s="153">
        <v>0.93586352145269203</v>
      </c>
      <c r="E12" s="154">
        <f t="shared" si="0"/>
        <v>5.3426593572519651E-2</v>
      </c>
      <c r="F12" s="153">
        <v>6.19562221557E-2</v>
      </c>
      <c r="G12" s="220">
        <f t="shared" si="1"/>
        <v>0.8070214461163685</v>
      </c>
    </row>
    <row r="13" spans="1:7" x14ac:dyDescent="0.25">
      <c r="A13" s="14" t="s">
        <v>13</v>
      </c>
      <c r="B13" s="19">
        <v>165</v>
      </c>
      <c r="C13" s="53">
        <v>0.01</v>
      </c>
      <c r="D13" s="153">
        <v>0.36539466090362599</v>
      </c>
      <c r="E13" s="154">
        <f t="shared" si="0"/>
        <v>2.7367668633334334E-2</v>
      </c>
      <c r="F13" s="153">
        <v>2.52179089872E-2</v>
      </c>
      <c r="G13" s="220">
        <f t="shared" si="1"/>
        <v>0.39654358357291869</v>
      </c>
    </row>
    <row r="14" spans="1:7" x14ac:dyDescent="0.25">
      <c r="A14" s="20" t="s">
        <v>14</v>
      </c>
      <c r="B14" s="19">
        <v>545</v>
      </c>
      <c r="C14" s="20">
        <v>3.0000000000000001E-6</v>
      </c>
      <c r="D14" s="16">
        <v>7.5942671732172597E-5</v>
      </c>
      <c r="E14" s="159">
        <f t="shared" si="0"/>
        <v>3.9503482450289805E-2</v>
      </c>
      <c r="F14" s="160">
        <v>4.5840518000000004E-6</v>
      </c>
      <c r="G14" s="221">
        <f t="shared" si="1"/>
        <v>0.65444286646150029</v>
      </c>
    </row>
    <row r="15" spans="1:7" x14ac:dyDescent="0.25">
      <c r="A15" s="14" t="s">
        <v>15</v>
      </c>
      <c r="B15" s="10">
        <v>20780</v>
      </c>
      <c r="C15" s="14">
        <v>0.5</v>
      </c>
      <c r="D15" s="153">
        <v>24.5520929451462</v>
      </c>
      <c r="E15" s="154">
        <f t="shared" si="0"/>
        <v>2.0364862625646216E-2</v>
      </c>
      <c r="F15" s="153">
        <v>1.5348816609339899</v>
      </c>
      <c r="G15" s="220">
        <f t="shared" si="1"/>
        <v>0.32575801296351753</v>
      </c>
    </row>
    <row r="16" spans="1:7" x14ac:dyDescent="0.25">
      <c r="A16" s="20" t="s">
        <v>16</v>
      </c>
      <c r="B16" s="19">
        <v>18670</v>
      </c>
      <c r="C16" s="20">
        <v>2E-3</v>
      </c>
      <c r="D16" s="153">
        <v>0.50304617208483604</v>
      </c>
      <c r="E16" s="154">
        <f t="shared" si="0"/>
        <v>3.9757781909186473E-3</v>
      </c>
      <c r="F16" s="153">
        <v>2.4473896308700002E-2</v>
      </c>
      <c r="G16" s="220">
        <f t="shared" si="1"/>
        <v>8.1719721893609487E-2</v>
      </c>
    </row>
    <row r="17" spans="1:7" x14ac:dyDescent="0.25">
      <c r="A17" s="14" t="s">
        <v>17</v>
      </c>
      <c r="B17" s="10">
        <v>1788</v>
      </c>
      <c r="C17" s="14">
        <v>0.01</v>
      </c>
      <c r="D17" s="153">
        <v>0.40531290784202101</v>
      </c>
      <c r="E17" s="154">
        <f t="shared" si="0"/>
        <v>2.4672295913895997E-2</v>
      </c>
      <c r="F17" s="153">
        <v>2.3855942966899999E-2</v>
      </c>
      <c r="G17" s="220">
        <f t="shared" si="1"/>
        <v>0.4191827593600031</v>
      </c>
    </row>
    <row r="18" spans="1:7" x14ac:dyDescent="0.25">
      <c r="A18" s="15" t="s">
        <v>18</v>
      </c>
      <c r="B18" s="11">
        <v>2858</v>
      </c>
      <c r="C18" s="54">
        <v>0.1</v>
      </c>
      <c r="D18" s="152">
        <v>2.6825429089202801</v>
      </c>
      <c r="E18" s="155">
        <f t="shared" si="0"/>
        <v>3.7278061673298592E-2</v>
      </c>
      <c r="F18" s="152">
        <v>0.17324352832629999</v>
      </c>
      <c r="G18" s="222">
        <f t="shared" si="1"/>
        <v>0.57722213906687714</v>
      </c>
    </row>
  </sheetData>
  <mergeCells count="4">
    <mergeCell ref="D1:E1"/>
    <mergeCell ref="F1:G1"/>
    <mergeCell ref="D2:E2"/>
    <mergeCell ref="F2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"/>
  <sheetViews>
    <sheetView zoomScale="110" zoomScaleNormal="110" workbookViewId="0">
      <pane xSplit="1" topLeftCell="B1" activePane="topRight" state="frozen"/>
      <selection pane="topRight" activeCell="BA7" sqref="BA7"/>
    </sheetView>
  </sheetViews>
  <sheetFormatPr defaultColWidth="11" defaultRowHeight="15.75" x14ac:dyDescent="0.25"/>
  <cols>
    <col min="1" max="1" width="17.5" bestFit="1" customWidth="1"/>
    <col min="2" max="2" width="8.875" bestFit="1" customWidth="1"/>
    <col min="3" max="3" width="9.375" customWidth="1"/>
    <col min="4" max="4" width="8.625" bestFit="1" customWidth="1"/>
    <col min="5" max="5" width="6.875" bestFit="1" customWidth="1"/>
    <col min="6" max="7" width="4.875" bestFit="1" customWidth="1"/>
    <col min="8" max="8" width="5.875" bestFit="1" customWidth="1"/>
    <col min="9" max="9" width="4.875" bestFit="1" customWidth="1"/>
    <col min="10" max="11" width="5.875" bestFit="1" customWidth="1"/>
    <col min="12" max="12" width="6.375" bestFit="1" customWidth="1"/>
    <col min="13" max="13" width="6.375" customWidth="1"/>
    <col min="14" max="15" width="7.625" bestFit="1" customWidth="1"/>
    <col min="16" max="16" width="7.875" customWidth="1"/>
    <col min="17" max="17" width="4.875" customWidth="1"/>
    <col min="18" max="18" width="8.375" bestFit="1" customWidth="1"/>
    <col min="19" max="20" width="6.875" bestFit="1" customWidth="1"/>
    <col min="21" max="22" width="4.875" bestFit="1" customWidth="1"/>
    <col min="23" max="23" width="5.875" bestFit="1" customWidth="1"/>
    <col min="24" max="24" width="4.875" bestFit="1" customWidth="1"/>
    <col min="25" max="25" width="6.875" bestFit="1" customWidth="1"/>
    <col min="26" max="26" width="5.875" bestFit="1" customWidth="1"/>
    <col min="27" max="27" width="6.375" bestFit="1" customWidth="1"/>
    <col min="28" max="28" width="4.375" customWidth="1"/>
    <col min="29" max="29" width="8.375" bestFit="1" customWidth="1"/>
    <col min="30" max="31" width="6.875" bestFit="1" customWidth="1"/>
    <col min="32" max="33" width="4.875" bestFit="1" customWidth="1"/>
    <col min="34" max="34" width="5.625" bestFit="1" customWidth="1"/>
    <col min="35" max="35" width="4.875" bestFit="1" customWidth="1"/>
    <col min="36" max="36" width="5.625" bestFit="1" customWidth="1"/>
    <col min="37" max="37" width="5.875" bestFit="1" customWidth="1"/>
    <col min="38" max="38" width="6.375" bestFit="1" customWidth="1"/>
    <col min="39" max="39" width="3.625" customWidth="1"/>
    <col min="40" max="40" width="8.375" bestFit="1" customWidth="1"/>
    <col min="41" max="42" width="6.875" bestFit="1" customWidth="1"/>
    <col min="43" max="44" width="4.875" bestFit="1" customWidth="1"/>
    <col min="45" max="45" width="6.125" bestFit="1" customWidth="1"/>
    <col min="46" max="46" width="4.875" bestFit="1" customWidth="1"/>
    <col min="47" max="47" width="7" bestFit="1" customWidth="1"/>
    <col min="48" max="48" width="5.875" bestFit="1" customWidth="1"/>
    <col min="49" max="49" width="6.375" bestFit="1" customWidth="1"/>
    <col min="50" max="50" width="5.375" customWidth="1"/>
    <col min="53" max="54" width="4.625" bestFit="1" customWidth="1"/>
  </cols>
  <sheetData>
    <row r="1" spans="1:54" x14ac:dyDescent="0.25">
      <c r="A1" s="12" t="s">
        <v>99</v>
      </c>
      <c r="B1" s="31"/>
      <c r="C1" s="52" t="s">
        <v>130</v>
      </c>
      <c r="D1" s="196" t="s">
        <v>20</v>
      </c>
      <c r="E1" s="197"/>
      <c r="F1" s="196" t="s">
        <v>126</v>
      </c>
      <c r="G1" s="197"/>
      <c r="H1" s="196" t="s">
        <v>3</v>
      </c>
      <c r="I1" s="197"/>
      <c r="J1" s="196" t="s">
        <v>21</v>
      </c>
      <c r="K1" s="197"/>
      <c r="L1" s="12" t="s">
        <v>32</v>
      </c>
      <c r="M1" s="27"/>
      <c r="N1" s="196" t="s">
        <v>120</v>
      </c>
      <c r="O1" s="198"/>
      <c r="P1" s="197"/>
      <c r="R1" s="52" t="s">
        <v>131</v>
      </c>
      <c r="S1" s="196" t="s">
        <v>20</v>
      </c>
      <c r="T1" s="197"/>
      <c r="U1" s="196" t="s">
        <v>126</v>
      </c>
      <c r="V1" s="197"/>
      <c r="W1" s="196" t="s">
        <v>3</v>
      </c>
      <c r="X1" s="197"/>
      <c r="Y1" s="196" t="s">
        <v>21</v>
      </c>
      <c r="Z1" s="197"/>
      <c r="AA1" s="12" t="s">
        <v>32</v>
      </c>
      <c r="AC1" s="52" t="s">
        <v>34</v>
      </c>
      <c r="AD1" s="196" t="s">
        <v>20</v>
      </c>
      <c r="AE1" s="197"/>
      <c r="AF1" s="196" t="s">
        <v>126</v>
      </c>
      <c r="AG1" s="197"/>
      <c r="AH1" s="196" t="s">
        <v>3</v>
      </c>
      <c r="AI1" s="197"/>
      <c r="AJ1" s="196" t="s">
        <v>21</v>
      </c>
      <c r="AK1" s="198"/>
      <c r="AL1" s="12" t="s">
        <v>32</v>
      </c>
      <c r="AN1" s="52" t="s">
        <v>131</v>
      </c>
      <c r="AO1" s="196" t="s">
        <v>20</v>
      </c>
      <c r="AP1" s="197"/>
      <c r="AQ1" s="196" t="s">
        <v>126</v>
      </c>
      <c r="AR1" s="197"/>
      <c r="AS1" s="196" t="s">
        <v>3</v>
      </c>
      <c r="AT1" s="197"/>
      <c r="AU1" s="196" t="s">
        <v>21</v>
      </c>
      <c r="AV1" s="198"/>
      <c r="AW1" s="12" t="s">
        <v>32</v>
      </c>
      <c r="AY1" s="196" t="s">
        <v>132</v>
      </c>
      <c r="AZ1" s="197"/>
      <c r="BA1" s="196" t="s">
        <v>133</v>
      </c>
      <c r="BB1" s="197"/>
    </row>
    <row r="2" spans="1:54" x14ac:dyDescent="0.25">
      <c r="A2" s="13" t="s">
        <v>0</v>
      </c>
      <c r="B2" s="4" t="s">
        <v>33</v>
      </c>
      <c r="C2" s="34" t="s">
        <v>129</v>
      </c>
      <c r="D2" s="6" t="s">
        <v>22</v>
      </c>
      <c r="E2" s="7" t="s">
        <v>23</v>
      </c>
      <c r="F2" s="6" t="s">
        <v>22</v>
      </c>
      <c r="G2" s="7" t="s">
        <v>23</v>
      </c>
      <c r="H2" s="6" t="s">
        <v>22</v>
      </c>
      <c r="I2" s="7" t="s">
        <v>23</v>
      </c>
      <c r="J2" s="6" t="s">
        <v>22</v>
      </c>
      <c r="K2" s="7" t="s">
        <v>23</v>
      </c>
      <c r="L2" s="15"/>
      <c r="M2" s="10"/>
      <c r="N2" s="6" t="s">
        <v>22</v>
      </c>
      <c r="O2" s="4" t="s">
        <v>23</v>
      </c>
      <c r="P2" s="169" t="s">
        <v>121</v>
      </c>
      <c r="R2" s="34" t="s">
        <v>129</v>
      </c>
      <c r="S2" s="6" t="s">
        <v>22</v>
      </c>
      <c r="T2" s="7" t="s">
        <v>23</v>
      </c>
      <c r="U2" s="6" t="s">
        <v>22</v>
      </c>
      <c r="V2" s="7" t="s">
        <v>23</v>
      </c>
      <c r="W2" s="6" t="s">
        <v>22</v>
      </c>
      <c r="X2" s="7" t="s">
        <v>23</v>
      </c>
      <c r="Y2" s="6" t="s">
        <v>22</v>
      </c>
      <c r="Z2" s="7" t="s">
        <v>23</v>
      </c>
      <c r="AA2" s="15"/>
      <c r="AC2" s="34" t="s">
        <v>35</v>
      </c>
      <c r="AD2" s="6" t="s">
        <v>22</v>
      </c>
      <c r="AE2" s="7" t="s">
        <v>23</v>
      </c>
      <c r="AF2" s="6" t="s">
        <v>22</v>
      </c>
      <c r="AG2" s="7" t="s">
        <v>23</v>
      </c>
      <c r="AH2" s="6" t="s">
        <v>22</v>
      </c>
      <c r="AI2" s="7" t="s">
        <v>23</v>
      </c>
      <c r="AJ2" s="6" t="s">
        <v>22</v>
      </c>
      <c r="AK2" s="4" t="s">
        <v>23</v>
      </c>
      <c r="AL2" s="15"/>
      <c r="AN2" s="34" t="s">
        <v>129</v>
      </c>
      <c r="AO2" s="6" t="s">
        <v>22</v>
      </c>
      <c r="AP2" s="7" t="s">
        <v>23</v>
      </c>
      <c r="AQ2" s="6" t="s">
        <v>22</v>
      </c>
      <c r="AR2" s="7" t="s">
        <v>23</v>
      </c>
      <c r="AS2" s="6" t="s">
        <v>22</v>
      </c>
      <c r="AT2" s="7" t="s">
        <v>23</v>
      </c>
      <c r="AU2" s="6" t="s">
        <v>22</v>
      </c>
      <c r="AV2" s="4" t="s">
        <v>23</v>
      </c>
      <c r="AW2" s="15"/>
      <c r="AY2" s="6" t="s">
        <v>22</v>
      </c>
      <c r="AZ2" s="7" t="s">
        <v>23</v>
      </c>
      <c r="BA2" s="6" t="s">
        <v>22</v>
      </c>
      <c r="BB2" s="7" t="s">
        <v>23</v>
      </c>
    </row>
    <row r="3" spans="1:54" x14ac:dyDescent="0.25">
      <c r="A3" s="14" t="s">
        <v>4</v>
      </c>
      <c r="B3" s="10">
        <v>276</v>
      </c>
      <c r="C3" s="14">
        <v>5.0000000000000001E-3</v>
      </c>
      <c r="D3" s="26">
        <v>72.117999999999995</v>
      </c>
      <c r="E3" s="25">
        <v>45.930836240130802</v>
      </c>
      <c r="F3" s="26">
        <v>1.079</v>
      </c>
      <c r="G3" s="25">
        <v>0.79334002066479203</v>
      </c>
      <c r="H3" s="116">
        <v>2.9000000000000001E-2</v>
      </c>
      <c r="I3" s="25">
        <v>0.18491401567537799</v>
      </c>
      <c r="J3" s="116">
        <v>1.0999999999999999E-2</v>
      </c>
      <c r="K3" s="25">
        <v>0.12998421402576499</v>
      </c>
      <c r="L3" s="50">
        <f t="shared" ref="L3:L18" si="0">D3/B3</f>
        <v>0.26129710144927537</v>
      </c>
      <c r="M3" s="104"/>
      <c r="N3" s="166">
        <v>141.78100000000001</v>
      </c>
      <c r="O3" s="162">
        <v>81.567700000000002</v>
      </c>
      <c r="P3" s="156">
        <f>(N3-D3)/D3</f>
        <v>0.96595856790260426</v>
      </c>
      <c r="Q3" s="22"/>
      <c r="R3" s="33">
        <v>0.5</v>
      </c>
      <c r="S3" s="26">
        <v>87.731999999999999</v>
      </c>
      <c r="T3" s="25">
        <v>45.488519226079198</v>
      </c>
      <c r="U3" s="26">
        <v>1.1100000000000001</v>
      </c>
      <c r="V3" s="25">
        <v>0.890332911158916</v>
      </c>
      <c r="W3" s="116">
        <v>5.1999999999999998E-2</v>
      </c>
      <c r="X3" s="25">
        <v>0.26337305360527102</v>
      </c>
      <c r="Y3" s="116">
        <v>3.2000000000000001E-2</v>
      </c>
      <c r="Z3" s="25">
        <v>0.230280327056025</v>
      </c>
      <c r="AA3" s="55">
        <f t="shared" ref="AA3:AA18" si="1">S3/B3</f>
        <v>0.31786956521739129</v>
      </c>
      <c r="AC3" s="14">
        <v>0.03</v>
      </c>
      <c r="AD3" s="26">
        <v>81.822000000000003</v>
      </c>
      <c r="AE3" s="25">
        <v>42.914262779988903</v>
      </c>
      <c r="AF3" s="26">
        <v>1.115</v>
      </c>
      <c r="AG3" s="25">
        <v>0.91903189260201401</v>
      </c>
      <c r="AH3" s="116">
        <v>5.2999999999999999E-2</v>
      </c>
      <c r="AI3" s="25">
        <v>0.26506840864437398</v>
      </c>
      <c r="AJ3" s="116">
        <v>3.3000000000000002E-2</v>
      </c>
      <c r="AK3" s="24">
        <v>0.236573386007318</v>
      </c>
      <c r="AL3" s="50">
        <f t="shared" ref="AL3:AL18" si="2">AD3/B3</f>
        <v>0.29645652173913045</v>
      </c>
      <c r="AN3" s="14">
        <v>0</v>
      </c>
      <c r="AO3" s="26">
        <v>87.731999999999999</v>
      </c>
      <c r="AP3" s="25">
        <v>45.488519226079198</v>
      </c>
      <c r="AQ3" s="26">
        <v>1.228</v>
      </c>
      <c r="AR3" s="25">
        <v>1.0895885476652101</v>
      </c>
      <c r="AS3" s="116">
        <v>0.125</v>
      </c>
      <c r="AT3" s="25">
        <v>0.37618681066262299</v>
      </c>
      <c r="AU3" s="116">
        <v>9.5000000000000001E-2</v>
      </c>
      <c r="AV3" s="24">
        <v>0.40266255988996202</v>
      </c>
      <c r="AW3" s="55">
        <f t="shared" ref="AW3:AW18" si="3">AO3/B3</f>
        <v>0.31786956521739129</v>
      </c>
      <c r="AY3" s="138">
        <v>5.4071356939999998E-4</v>
      </c>
      <c r="AZ3" s="170">
        <v>3.0785108727186001E-3</v>
      </c>
      <c r="BA3" s="174">
        <v>5.1216160007115201E-2</v>
      </c>
      <c r="BB3" s="175">
        <v>0.232709723210417</v>
      </c>
    </row>
    <row r="4" spans="1:54" x14ac:dyDescent="0.25">
      <c r="A4" s="14" t="s">
        <v>5</v>
      </c>
      <c r="B4" s="10">
        <v>148</v>
      </c>
      <c r="C4" s="14">
        <v>5.0000000000000001E-3</v>
      </c>
      <c r="D4" s="26">
        <v>51.241</v>
      </c>
      <c r="E4" s="25">
        <v>34.174563930207199</v>
      </c>
      <c r="F4" s="26">
        <v>1.0589999999999999</v>
      </c>
      <c r="G4" s="25">
        <v>0.27856165672359801</v>
      </c>
      <c r="H4" s="116">
        <v>5.7000000000000002E-2</v>
      </c>
      <c r="I4" s="25">
        <v>0.25654788406224399</v>
      </c>
      <c r="J4" s="116">
        <v>3.7999999999999999E-2</v>
      </c>
      <c r="K4" s="25">
        <v>0.201485971215358</v>
      </c>
      <c r="L4" s="50">
        <f t="shared" si="0"/>
        <v>0.346222972972973</v>
      </c>
      <c r="M4" s="104"/>
      <c r="N4" s="166">
        <v>100.55</v>
      </c>
      <c r="O4" s="162">
        <v>61.167700000000004</v>
      </c>
      <c r="P4" s="156">
        <f t="shared" ref="P4:P18" si="4">(N4-D4)/D4</f>
        <v>0.96229581780215057</v>
      </c>
      <c r="Q4" s="22"/>
      <c r="R4" s="14">
        <v>0.5</v>
      </c>
      <c r="S4" s="26">
        <v>66.05</v>
      </c>
      <c r="T4" s="25">
        <v>32.866361187355302</v>
      </c>
      <c r="U4" s="26">
        <v>1.1000000000000001</v>
      </c>
      <c r="V4" s="25">
        <v>0.38229065662941297</v>
      </c>
      <c r="W4" s="116">
        <v>9.0999999999999998E-2</v>
      </c>
      <c r="X4" s="25">
        <v>0.34181257413359301</v>
      </c>
      <c r="Y4" s="116">
        <v>7.8E-2</v>
      </c>
      <c r="Z4" s="25">
        <v>0.32867008385921698</v>
      </c>
      <c r="AA4" s="50">
        <f t="shared" si="1"/>
        <v>0.44628378378378375</v>
      </c>
      <c r="AC4" s="14">
        <v>0.03</v>
      </c>
      <c r="AD4" s="26">
        <v>61.518000000000001</v>
      </c>
      <c r="AE4" s="25">
        <v>31.343613354208198</v>
      </c>
      <c r="AF4" s="26">
        <v>1.085</v>
      </c>
      <c r="AG4" s="25">
        <v>0.35482516948618897</v>
      </c>
      <c r="AH4" s="116">
        <v>7.6999999999999999E-2</v>
      </c>
      <c r="AI4" s="25">
        <v>0.31491295649777301</v>
      </c>
      <c r="AJ4" s="116">
        <v>6.0999999999999999E-2</v>
      </c>
      <c r="AK4" s="24">
        <v>0.29217180624482503</v>
      </c>
      <c r="AL4" s="50">
        <f t="shared" si="2"/>
        <v>0.41566216216216217</v>
      </c>
      <c r="AN4" s="14">
        <v>0</v>
      </c>
      <c r="AO4" s="26">
        <v>66.05</v>
      </c>
      <c r="AP4" s="25">
        <v>32.866361187355302</v>
      </c>
      <c r="AQ4" s="26">
        <v>1.2569999999999999</v>
      </c>
      <c r="AR4" s="25">
        <v>0.59607575550957403</v>
      </c>
      <c r="AS4" s="116">
        <v>0.20899999999999999</v>
      </c>
      <c r="AT4" s="25">
        <v>0.47068093284149198</v>
      </c>
      <c r="AU4" s="116">
        <v>0.2</v>
      </c>
      <c r="AV4" s="24">
        <v>0.51987524491003401</v>
      </c>
      <c r="AW4" s="50">
        <f t="shared" si="3"/>
        <v>0.44628378378378375</v>
      </c>
      <c r="AY4" s="138">
        <v>9.8088037740000009E-4</v>
      </c>
      <c r="AZ4" s="170">
        <v>3.7838391234526702E-3</v>
      </c>
      <c r="BA4" s="174">
        <v>0.103210296261142</v>
      </c>
      <c r="BB4" s="175">
        <v>0.36764067129317901</v>
      </c>
    </row>
    <row r="5" spans="1:54" s="40" customFormat="1" x14ac:dyDescent="0.25">
      <c r="A5" s="20" t="s">
        <v>25</v>
      </c>
      <c r="B5" s="19">
        <v>154</v>
      </c>
      <c r="C5" s="20">
        <v>5.0000000000000001E-3</v>
      </c>
      <c r="D5" s="26">
        <v>16.375</v>
      </c>
      <c r="E5" s="25">
        <v>5.3797134046635202</v>
      </c>
      <c r="F5" s="26">
        <v>1</v>
      </c>
      <c r="G5" s="25">
        <v>0</v>
      </c>
      <c r="H5" s="116">
        <v>0</v>
      </c>
      <c r="I5" s="25">
        <v>0</v>
      </c>
      <c r="J5" s="116">
        <v>0</v>
      </c>
      <c r="K5" s="25">
        <v>0</v>
      </c>
      <c r="L5" s="48">
        <f t="shared" si="0"/>
        <v>0.10633116883116883</v>
      </c>
      <c r="M5" s="66"/>
      <c r="N5" s="110">
        <v>16.434999999999999</v>
      </c>
      <c r="O5" s="163">
        <v>5.4618000000000002</v>
      </c>
      <c r="P5" s="156">
        <f t="shared" si="4"/>
        <v>3.664122137404502E-3</v>
      </c>
      <c r="Q5" s="41"/>
      <c r="R5" s="20">
        <v>0.5</v>
      </c>
      <c r="S5" s="26">
        <v>37.838000000000001</v>
      </c>
      <c r="T5" s="25">
        <v>11.943383122063899</v>
      </c>
      <c r="U5" s="26">
        <v>1</v>
      </c>
      <c r="V5" s="25">
        <v>0</v>
      </c>
      <c r="W5" s="116">
        <v>0</v>
      </c>
      <c r="X5" s="25">
        <v>0</v>
      </c>
      <c r="Y5" s="116">
        <v>0</v>
      </c>
      <c r="Z5" s="25">
        <v>0</v>
      </c>
      <c r="AA5" s="50">
        <f t="shared" si="1"/>
        <v>0.2457012987012987</v>
      </c>
      <c r="AC5" s="14">
        <v>0.03</v>
      </c>
      <c r="AD5" s="26">
        <v>37.731999999999999</v>
      </c>
      <c r="AE5" s="25">
        <v>12.063320425973201</v>
      </c>
      <c r="AF5" s="26">
        <v>1</v>
      </c>
      <c r="AG5" s="25">
        <v>0</v>
      </c>
      <c r="AH5" s="116">
        <v>0</v>
      </c>
      <c r="AI5" s="25">
        <v>0</v>
      </c>
      <c r="AJ5" s="116">
        <v>0</v>
      </c>
      <c r="AK5" s="24">
        <v>0</v>
      </c>
      <c r="AL5" s="50">
        <f t="shared" si="2"/>
        <v>0.24501298701298702</v>
      </c>
      <c r="AN5" s="14">
        <v>0</v>
      </c>
      <c r="AO5" s="26">
        <v>37.838000000000001</v>
      </c>
      <c r="AP5" s="25">
        <v>11.943383122063899</v>
      </c>
      <c r="AQ5" s="26">
        <v>1</v>
      </c>
      <c r="AR5" s="25">
        <v>0</v>
      </c>
      <c r="AS5" s="116">
        <v>0</v>
      </c>
      <c r="AT5" s="25">
        <v>0</v>
      </c>
      <c r="AU5" s="116">
        <v>0</v>
      </c>
      <c r="AV5" s="24">
        <v>0</v>
      </c>
      <c r="AW5" s="50">
        <f t="shared" si="3"/>
        <v>0.2457012987012987</v>
      </c>
      <c r="AY5" s="16">
        <v>0</v>
      </c>
      <c r="AZ5" s="17">
        <v>0</v>
      </c>
      <c r="BA5" s="123">
        <v>0</v>
      </c>
      <c r="BB5" s="124">
        <v>0</v>
      </c>
    </row>
    <row r="6" spans="1:54" s="40" customFormat="1" x14ac:dyDescent="0.25">
      <c r="A6" s="20" t="s">
        <v>6</v>
      </c>
      <c r="B6" s="19">
        <v>106</v>
      </c>
      <c r="C6" s="20">
        <v>2E-3</v>
      </c>
      <c r="D6" s="26">
        <v>25.943000000000001</v>
      </c>
      <c r="E6" s="25">
        <v>11.7935931691677</v>
      </c>
      <c r="F6" s="26">
        <v>1.0469999999999999</v>
      </c>
      <c r="G6" s="25">
        <v>0.25856886482687202</v>
      </c>
      <c r="H6" s="116">
        <v>6.6000000000000003E-2</v>
      </c>
      <c r="I6" s="25">
        <v>0.35464033861050098</v>
      </c>
      <c r="J6" s="116">
        <v>3.7999999999999999E-2</v>
      </c>
      <c r="K6" s="25">
        <v>0.21587635952693399</v>
      </c>
      <c r="L6" s="48">
        <f t="shared" si="0"/>
        <v>0.24474528301886794</v>
      </c>
      <c r="M6" s="66"/>
      <c r="N6" s="110">
        <v>28.157</v>
      </c>
      <c r="O6" s="163">
        <v>12.276999999999999</v>
      </c>
      <c r="P6" s="156">
        <f t="shared" si="4"/>
        <v>8.5340939752534345E-2</v>
      </c>
      <c r="Q6" s="41"/>
      <c r="R6" s="20">
        <v>0.5</v>
      </c>
      <c r="S6" s="26">
        <v>30.986000000000001</v>
      </c>
      <c r="T6" s="25">
        <v>9.86047833692834</v>
      </c>
      <c r="U6" s="26">
        <v>1.0369999999999999</v>
      </c>
      <c r="V6" s="25">
        <v>0.23598026757906099</v>
      </c>
      <c r="W6" s="116">
        <v>4.7E-2</v>
      </c>
      <c r="X6" s="25">
        <v>0.29475053499166998</v>
      </c>
      <c r="Y6" s="116">
        <v>3.2000000000000001E-2</v>
      </c>
      <c r="Z6" s="25">
        <v>0.212181575592749</v>
      </c>
      <c r="AA6" s="50">
        <f t="shared" si="1"/>
        <v>0.29232075471698116</v>
      </c>
      <c r="AC6" s="14">
        <v>0.03</v>
      </c>
      <c r="AD6" s="26">
        <v>27.594000000000001</v>
      </c>
      <c r="AE6" s="25">
        <v>9.8280086362270591</v>
      </c>
      <c r="AF6" s="26">
        <v>1.0069999999999999</v>
      </c>
      <c r="AG6" s="25">
        <v>8.3414375007896294E-2</v>
      </c>
      <c r="AH6" s="116">
        <v>1.2E-2</v>
      </c>
      <c r="AI6" s="25">
        <v>0.14791172326045601</v>
      </c>
      <c r="AJ6" s="116">
        <v>5.0000000000000001E-3</v>
      </c>
      <c r="AK6" s="24">
        <v>7.0568973210469302E-2</v>
      </c>
      <c r="AL6" s="50">
        <f t="shared" si="2"/>
        <v>0.26032075471698113</v>
      </c>
      <c r="AN6" s="14">
        <v>0</v>
      </c>
      <c r="AO6" s="26">
        <v>30.420999999999999</v>
      </c>
      <c r="AP6" s="25">
        <v>10.3117452980129</v>
      </c>
      <c r="AQ6" s="26">
        <v>1.3839999999999999</v>
      </c>
      <c r="AR6" s="25">
        <v>0.95155107558630803</v>
      </c>
      <c r="AS6" s="116">
        <v>0.32500000000000001</v>
      </c>
      <c r="AT6" s="25">
        <v>0.77199156146357595</v>
      </c>
      <c r="AU6" s="116">
        <v>0.246</v>
      </c>
      <c r="AV6" s="24">
        <v>0.67226180609636099</v>
      </c>
      <c r="AW6" s="50">
        <f t="shared" si="3"/>
        <v>0.28699056603773582</v>
      </c>
      <c r="AY6" s="139">
        <v>2.381366001E-4</v>
      </c>
      <c r="AZ6" s="171">
        <v>6.6203696123451599E-4</v>
      </c>
      <c r="BA6" s="123">
        <v>5.11574436493746E-2</v>
      </c>
      <c r="BB6" s="124">
        <v>0.161642188625224</v>
      </c>
    </row>
    <row r="7" spans="1:54" s="40" customFormat="1" x14ac:dyDescent="0.25">
      <c r="A7" s="20" t="s">
        <v>7</v>
      </c>
      <c r="B7" s="19">
        <v>187</v>
      </c>
      <c r="C7" s="20">
        <v>5.0000000000000001E-4</v>
      </c>
      <c r="D7" s="26">
        <v>49.362000000000002</v>
      </c>
      <c r="E7" s="25">
        <v>29.2399372422365</v>
      </c>
      <c r="F7" s="26">
        <v>1.5029999999999999</v>
      </c>
      <c r="G7" s="25">
        <v>2.01892720697579</v>
      </c>
      <c r="H7" s="116">
        <v>0.30099999999999999</v>
      </c>
      <c r="I7" s="25">
        <v>0.78295083626751905</v>
      </c>
      <c r="J7" s="116">
        <v>0.41099999999999998</v>
      </c>
      <c r="K7" s="25">
        <v>1.80369962364366</v>
      </c>
      <c r="L7" s="48">
        <f t="shared" si="0"/>
        <v>0.2639679144385027</v>
      </c>
      <c r="M7" s="66"/>
      <c r="N7" s="110">
        <v>73.233999999999995</v>
      </c>
      <c r="O7" s="163">
        <v>41.000500000000002</v>
      </c>
      <c r="P7" s="156">
        <f t="shared" si="4"/>
        <v>0.48361087476196246</v>
      </c>
      <c r="Q7" s="41"/>
      <c r="R7" s="20">
        <v>0.5</v>
      </c>
      <c r="S7" s="26">
        <v>82.373999999999995</v>
      </c>
      <c r="T7" s="25">
        <v>46.214498849429297</v>
      </c>
      <c r="U7" s="26">
        <v>3.4020000000000001</v>
      </c>
      <c r="V7" s="25">
        <v>5.4092195052203103</v>
      </c>
      <c r="W7" s="116">
        <v>0.83699999999999997</v>
      </c>
      <c r="X7" s="25">
        <v>1.3274762495778201</v>
      </c>
      <c r="Y7" s="116">
        <v>1.5760000000000001</v>
      </c>
      <c r="Z7" s="25">
        <v>3.8171710460489798</v>
      </c>
      <c r="AA7" s="50">
        <f t="shared" si="1"/>
        <v>0.44050267379679142</v>
      </c>
      <c r="AC7" s="14">
        <v>0.03</v>
      </c>
      <c r="AD7" s="26">
        <v>47.728000000000002</v>
      </c>
      <c r="AE7" s="25">
        <v>27.8546207279133</v>
      </c>
      <c r="AF7" s="26">
        <v>1.373</v>
      </c>
      <c r="AG7" s="25">
        <v>1.5988831812948201</v>
      </c>
      <c r="AH7" s="116">
        <v>0.23799999999999999</v>
      </c>
      <c r="AI7" s="25">
        <v>0.682511407832738</v>
      </c>
      <c r="AJ7" s="116">
        <v>0.30399999999999999</v>
      </c>
      <c r="AK7" s="24">
        <v>1.4344482011009001</v>
      </c>
      <c r="AL7" s="50">
        <f t="shared" si="2"/>
        <v>0.25522994652406417</v>
      </c>
      <c r="AN7" s="14">
        <v>0</v>
      </c>
      <c r="AO7" s="26">
        <v>82.373999999999995</v>
      </c>
      <c r="AP7" s="25">
        <v>46.214498849429297</v>
      </c>
      <c r="AQ7" s="26">
        <v>8.5079999999999991</v>
      </c>
      <c r="AR7" s="25">
        <v>10.0505198347622</v>
      </c>
      <c r="AS7" s="116">
        <v>1.966</v>
      </c>
      <c r="AT7" s="25">
        <v>1.5726783896643699</v>
      </c>
      <c r="AU7" s="116">
        <v>3.3769999999999998</v>
      </c>
      <c r="AV7" s="24">
        <v>5.6696574866578899</v>
      </c>
      <c r="AW7" s="50">
        <f t="shared" si="3"/>
        <v>0.44050267379679142</v>
      </c>
      <c r="AY7" s="139">
        <v>2.3080455409999999E-4</v>
      </c>
      <c r="AZ7" s="171">
        <v>2.1613621110022499E-4</v>
      </c>
      <c r="BA7" s="123">
        <v>0.498667150467687</v>
      </c>
      <c r="BB7" s="124">
        <v>0.63837514074520396</v>
      </c>
    </row>
    <row r="8" spans="1:54" s="40" customFormat="1" x14ac:dyDescent="0.25">
      <c r="A8" s="20" t="s">
        <v>8</v>
      </c>
      <c r="B8" s="19">
        <v>18034</v>
      </c>
      <c r="C8" s="20">
        <v>50</v>
      </c>
      <c r="D8" s="26">
        <v>458.36500000000001</v>
      </c>
      <c r="E8" s="25">
        <v>347.39720291273397</v>
      </c>
      <c r="F8" s="26">
        <v>1.0369999999999999</v>
      </c>
      <c r="G8" s="25">
        <v>0.462433611283666</v>
      </c>
      <c r="H8" s="116">
        <v>2.4E-2</v>
      </c>
      <c r="I8" s="25">
        <v>0.188306822657754</v>
      </c>
      <c r="J8" s="116">
        <v>1.9E-2</v>
      </c>
      <c r="K8" s="25">
        <v>0.15704669262249299</v>
      </c>
      <c r="L8" s="48">
        <f t="shared" si="0"/>
        <v>2.5416712875679273E-2</v>
      </c>
      <c r="M8" s="66"/>
      <c r="N8" s="110">
        <v>847.45899999999995</v>
      </c>
      <c r="O8" s="163">
        <v>711.40750000000003</v>
      </c>
      <c r="P8" s="156">
        <f t="shared" si="4"/>
        <v>0.84887371417974744</v>
      </c>
      <c r="Q8" s="41"/>
      <c r="R8" s="20">
        <v>0.5</v>
      </c>
      <c r="S8" s="26">
        <v>531.07000000000005</v>
      </c>
      <c r="T8" s="25">
        <v>364.66383809587501</v>
      </c>
      <c r="U8" s="26">
        <v>1.0169999999999999</v>
      </c>
      <c r="V8" s="25">
        <v>0.30133337319619702</v>
      </c>
      <c r="W8" s="116">
        <v>1.0999999999999999E-2</v>
      </c>
      <c r="X8" s="25">
        <v>0.12998421402576499</v>
      </c>
      <c r="Y8" s="116">
        <v>8.0000000000000002E-3</v>
      </c>
      <c r="Z8" s="25">
        <v>9.9729363509179103E-2</v>
      </c>
      <c r="AA8" s="50">
        <f t="shared" si="1"/>
        <v>2.9448264389486528E-2</v>
      </c>
      <c r="AC8" s="14">
        <v>0.03</v>
      </c>
      <c r="AD8" s="26">
        <v>443.57400000000001</v>
      </c>
      <c r="AE8" s="25">
        <v>305.38449242260498</v>
      </c>
      <c r="AF8" s="26">
        <v>1.014</v>
      </c>
      <c r="AG8" s="25">
        <v>0.24054492690943099</v>
      </c>
      <c r="AH8" s="116">
        <v>0.01</v>
      </c>
      <c r="AI8" s="25">
        <v>0.126158297055389</v>
      </c>
      <c r="AJ8" s="116">
        <v>6.0000000000000001E-3</v>
      </c>
      <c r="AK8" s="24">
        <v>7.7265580758639998E-2</v>
      </c>
      <c r="AL8" s="50">
        <f t="shared" si="2"/>
        <v>2.4596539869136076E-2</v>
      </c>
      <c r="AN8" s="14">
        <v>0</v>
      </c>
      <c r="AO8" s="26">
        <v>531.02599999999995</v>
      </c>
      <c r="AP8" s="25">
        <v>364.72422881827703</v>
      </c>
      <c r="AQ8" s="26">
        <v>1.0640000000000001</v>
      </c>
      <c r="AR8" s="25">
        <v>0.72830929860495197</v>
      </c>
      <c r="AS8" s="116">
        <v>3.5000000000000003E-2</v>
      </c>
      <c r="AT8" s="25">
        <v>0.21405798471633999</v>
      </c>
      <c r="AU8" s="116">
        <v>0.03</v>
      </c>
      <c r="AV8" s="24">
        <v>0.21713393826656399</v>
      </c>
      <c r="AW8" s="50">
        <f t="shared" si="3"/>
        <v>2.9445824553620936E-2</v>
      </c>
      <c r="AY8" s="26">
        <v>3.6089558128124999</v>
      </c>
      <c r="AZ8" s="25">
        <v>35.861506154845003</v>
      </c>
      <c r="BA8" s="123">
        <v>1.7214912085710798E-2</v>
      </c>
      <c r="BB8" s="124">
        <v>0.20267241414109599</v>
      </c>
    </row>
    <row r="9" spans="1:54" x14ac:dyDescent="0.25">
      <c r="A9" s="14" t="s">
        <v>9</v>
      </c>
      <c r="B9" s="16">
        <v>180736</v>
      </c>
      <c r="C9" s="14">
        <v>5.0000000000000001E-3</v>
      </c>
      <c r="D9" s="26">
        <v>3158.75</v>
      </c>
      <c r="E9" s="25">
        <v>3873.0915687341799</v>
      </c>
      <c r="F9" s="26">
        <v>1.0960000000000001</v>
      </c>
      <c r="G9" s="25">
        <v>0.807115503156415</v>
      </c>
      <c r="H9" s="116">
        <v>3.2000000000000001E-2</v>
      </c>
      <c r="I9" s="25">
        <v>0.19752218866500801</v>
      </c>
      <c r="J9" s="116">
        <v>7.5999999999999998E-2</v>
      </c>
      <c r="K9" s="25">
        <v>0.67578153324924095</v>
      </c>
      <c r="L9" s="50">
        <f t="shared" si="0"/>
        <v>1.7477148990793202E-2</v>
      </c>
      <c r="M9" s="104"/>
      <c r="N9" s="166">
        <v>11954.096</v>
      </c>
      <c r="O9" s="162">
        <v>12344.9251</v>
      </c>
      <c r="P9" s="156">
        <f t="shared" si="4"/>
        <v>2.7844387811634346</v>
      </c>
      <c r="Q9" s="22"/>
      <c r="R9" s="20">
        <v>0.5</v>
      </c>
      <c r="S9" s="26">
        <v>4404.3680000000004</v>
      </c>
      <c r="T9" s="25">
        <v>4616.6227949234299</v>
      </c>
      <c r="U9" s="26">
        <v>1.0209999999999999</v>
      </c>
      <c r="V9" s="25">
        <v>0.261968753151263</v>
      </c>
      <c r="W9" s="116">
        <v>1.2999999999999999E-2</v>
      </c>
      <c r="X9" s="25">
        <v>0.121843530176394</v>
      </c>
      <c r="Y9" s="116">
        <v>1.7999999999999999E-2</v>
      </c>
      <c r="Z9" s="25">
        <v>0.25246730429847603</v>
      </c>
      <c r="AA9" s="50">
        <f t="shared" si="1"/>
        <v>2.4369068696883853E-2</v>
      </c>
      <c r="AC9" s="14">
        <v>0.03</v>
      </c>
      <c r="AD9" s="26">
        <v>3627.8310000000001</v>
      </c>
      <c r="AE9" s="25">
        <v>3934.6689416161898</v>
      </c>
      <c r="AF9" s="26">
        <v>1.01</v>
      </c>
      <c r="AG9" s="25">
        <v>0.17300268763787999</v>
      </c>
      <c r="AH9" s="116">
        <v>6.0000000000000001E-3</v>
      </c>
      <c r="AI9" s="25">
        <v>7.7265580758640207E-2</v>
      </c>
      <c r="AJ9" s="116">
        <v>4.0000000000000001E-3</v>
      </c>
      <c r="AK9" s="24">
        <v>6.3150518509256903E-2</v>
      </c>
      <c r="AL9" s="50">
        <f t="shared" si="2"/>
        <v>2.0072542271600567E-2</v>
      </c>
      <c r="AN9" s="14">
        <v>0</v>
      </c>
      <c r="AO9" s="26">
        <v>4404.3680000000004</v>
      </c>
      <c r="AP9" s="25">
        <v>4616.6227949234299</v>
      </c>
      <c r="AQ9" s="26">
        <v>1.1779999999999999</v>
      </c>
      <c r="AR9" s="25">
        <v>1.17970661933709</v>
      </c>
      <c r="AS9" s="116">
        <v>5.1999999999999998E-2</v>
      </c>
      <c r="AT9" s="25">
        <v>0.23948560155749299</v>
      </c>
      <c r="AU9" s="116">
        <v>0.13</v>
      </c>
      <c r="AV9" s="24">
        <v>0.92192730187902105</v>
      </c>
      <c r="AW9" s="50">
        <f t="shared" si="3"/>
        <v>2.4369068696883853E-2</v>
      </c>
      <c r="AY9" s="172">
        <v>8.4305220999000008E-3</v>
      </c>
      <c r="AZ9" s="78">
        <v>0.121691945017909</v>
      </c>
      <c r="BA9" s="174">
        <v>1.28418920169824E-2</v>
      </c>
      <c r="BB9" s="175">
        <v>8.0633979761140104E-2</v>
      </c>
    </row>
    <row r="10" spans="1:54" s="40" customFormat="1" x14ac:dyDescent="0.25">
      <c r="A10" s="20" t="s">
        <v>10</v>
      </c>
      <c r="B10" s="19">
        <v>253</v>
      </c>
      <c r="C10" s="20">
        <v>1</v>
      </c>
      <c r="D10" s="26">
        <v>25.937000000000001</v>
      </c>
      <c r="E10" s="25">
        <v>24.1377642432488</v>
      </c>
      <c r="F10" s="26">
        <v>1.1339999999999999</v>
      </c>
      <c r="G10" s="25">
        <v>0.50229104739811403</v>
      </c>
      <c r="H10" s="116">
        <v>0.13200000000000001</v>
      </c>
      <c r="I10" s="25">
        <v>0.42983806341547198</v>
      </c>
      <c r="J10" s="116">
        <v>0.106</v>
      </c>
      <c r="K10" s="25">
        <v>0.38066902803998498</v>
      </c>
      <c r="L10" s="48">
        <f t="shared" si="0"/>
        <v>0.10251778656126483</v>
      </c>
      <c r="M10" s="66"/>
      <c r="N10" s="110">
        <v>32.447000000000003</v>
      </c>
      <c r="O10" s="163">
        <v>26.393599999999999</v>
      </c>
      <c r="P10" s="156">
        <f t="shared" si="4"/>
        <v>0.25099279022246218</v>
      </c>
      <c r="Q10" s="41"/>
      <c r="R10" s="20">
        <v>0.5</v>
      </c>
      <c r="S10" s="26">
        <v>39</v>
      </c>
      <c r="T10" s="25">
        <v>19.422905273136902</v>
      </c>
      <c r="U10" s="26">
        <v>1.143</v>
      </c>
      <c r="V10" s="25">
        <v>0.50478292939224301</v>
      </c>
      <c r="W10" s="116">
        <v>0.14099999999999999</v>
      </c>
      <c r="X10" s="25">
        <v>0.43046986457161301</v>
      </c>
      <c r="Y10" s="116">
        <v>9.7000000000000003E-2</v>
      </c>
      <c r="Z10" s="25">
        <v>0.360167628640782</v>
      </c>
      <c r="AA10" s="50">
        <f t="shared" si="1"/>
        <v>0.1541501976284585</v>
      </c>
      <c r="AC10" s="14">
        <v>0.03</v>
      </c>
      <c r="AD10" s="26">
        <v>36.220999999999997</v>
      </c>
      <c r="AE10" s="25">
        <v>17.37826697813</v>
      </c>
      <c r="AF10" s="26">
        <v>1.1180000000000001</v>
      </c>
      <c r="AG10" s="25">
        <v>0.49832150698552802</v>
      </c>
      <c r="AH10" s="116">
        <v>0.11600000000000001</v>
      </c>
      <c r="AI10" s="25">
        <v>0.40584320705009602</v>
      </c>
      <c r="AJ10" s="116">
        <v>7.2999999999999995E-2</v>
      </c>
      <c r="AK10" s="24">
        <v>0.32523341891136998</v>
      </c>
      <c r="AL10" s="50">
        <f t="shared" si="2"/>
        <v>0.14316600790513834</v>
      </c>
      <c r="AN10" s="14">
        <v>0</v>
      </c>
      <c r="AO10" s="26">
        <v>38.895000000000003</v>
      </c>
      <c r="AP10" s="25">
        <v>19.5278599009803</v>
      </c>
      <c r="AQ10" s="26">
        <v>1.512</v>
      </c>
      <c r="AR10" s="25">
        <v>0.80529777381072398</v>
      </c>
      <c r="AS10" s="116">
        <v>0.49299999999999999</v>
      </c>
      <c r="AT10" s="25">
        <v>0.65297578621061803</v>
      </c>
      <c r="AU10" s="116">
        <v>0.35499999999999998</v>
      </c>
      <c r="AV10" s="24">
        <v>0.59441427332150498</v>
      </c>
      <c r="AW10" s="50">
        <f t="shared" si="3"/>
        <v>0.15373517786561267</v>
      </c>
      <c r="AY10" s="116">
        <v>0.2902007611986</v>
      </c>
      <c r="AZ10" s="173">
        <v>0.65733653226815203</v>
      </c>
      <c r="BA10" s="123">
        <v>0.16441184803134501</v>
      </c>
      <c r="BB10" s="124">
        <v>0.48403650324793501</v>
      </c>
    </row>
    <row r="11" spans="1:54" x14ac:dyDescent="0.25">
      <c r="A11" s="14" t="s">
        <v>11</v>
      </c>
      <c r="B11" s="10">
        <v>131</v>
      </c>
      <c r="C11" s="14">
        <v>0.01</v>
      </c>
      <c r="D11" s="26">
        <v>28.739000000000001</v>
      </c>
      <c r="E11" s="25">
        <v>13.711049262251001</v>
      </c>
      <c r="F11" s="26">
        <v>1.32</v>
      </c>
      <c r="G11" s="25">
        <v>1.3518237412575</v>
      </c>
      <c r="H11" s="116">
        <v>0.114</v>
      </c>
      <c r="I11" s="25">
        <v>0.37301895815513603</v>
      </c>
      <c r="J11" s="116">
        <v>0.20200000000000001</v>
      </c>
      <c r="K11" s="25">
        <v>0.863679305032794</v>
      </c>
      <c r="L11" s="50">
        <f t="shared" si="0"/>
        <v>0.21938167938931299</v>
      </c>
      <c r="M11" s="104"/>
      <c r="N11" s="166">
        <v>31.215</v>
      </c>
      <c r="O11" s="162">
        <v>14.3262</v>
      </c>
      <c r="P11" s="156">
        <f t="shared" si="4"/>
        <v>8.6154702668847172E-2</v>
      </c>
      <c r="Q11" s="22"/>
      <c r="R11" s="20">
        <v>0.5</v>
      </c>
      <c r="S11" s="26">
        <v>32.564</v>
      </c>
      <c r="T11" s="25">
        <v>12.2614945356693</v>
      </c>
      <c r="U11" s="26">
        <v>1.2150000000000001</v>
      </c>
      <c r="V11" s="25">
        <v>1.15416944471214</v>
      </c>
      <c r="W11" s="116">
        <v>7.4999999999999997E-2</v>
      </c>
      <c r="X11" s="25">
        <v>0.31539574263847298</v>
      </c>
      <c r="Y11" s="116">
        <v>0.13800000000000001</v>
      </c>
      <c r="Z11" s="25">
        <v>0.75201164985758495</v>
      </c>
      <c r="AA11" s="50">
        <f t="shared" si="1"/>
        <v>0.24858015267175573</v>
      </c>
      <c r="AC11" s="14">
        <v>0.03</v>
      </c>
      <c r="AD11" s="26">
        <v>30.405999999999999</v>
      </c>
      <c r="AE11" s="25">
        <v>10.9713050059477</v>
      </c>
      <c r="AF11" s="26">
        <v>1.157</v>
      </c>
      <c r="AG11" s="25">
        <v>1.0970663400881999</v>
      </c>
      <c r="AH11" s="116">
        <v>4.4999999999999998E-2</v>
      </c>
      <c r="AI11" s="25">
        <v>0.247054722755987</v>
      </c>
      <c r="AJ11" s="116">
        <v>7.9000000000000001E-2</v>
      </c>
      <c r="AK11" s="24">
        <v>0.59591451913349702</v>
      </c>
      <c r="AL11" s="50">
        <f t="shared" si="2"/>
        <v>0.23210687022900761</v>
      </c>
      <c r="AN11" s="14">
        <v>0</v>
      </c>
      <c r="AO11" s="26">
        <v>32.564</v>
      </c>
      <c r="AP11" s="25">
        <v>12.2614945356693</v>
      </c>
      <c r="AQ11" s="26">
        <v>1.919</v>
      </c>
      <c r="AR11" s="25">
        <v>2.05685917594512</v>
      </c>
      <c r="AS11" s="116">
        <v>0.32100000000000001</v>
      </c>
      <c r="AT11" s="25">
        <v>0.56593222145348798</v>
      </c>
      <c r="AU11" s="116">
        <v>0.61199999999999999</v>
      </c>
      <c r="AV11" s="24">
        <v>1.47906850539238</v>
      </c>
      <c r="AW11" s="50">
        <f t="shared" si="3"/>
        <v>0.24858015267175573</v>
      </c>
      <c r="AY11" s="172">
        <v>2.5994929173999998E-3</v>
      </c>
      <c r="AZ11" s="78">
        <v>7.2665713488656303E-3</v>
      </c>
      <c r="BA11" s="174">
        <v>9.2061861742015694E-2</v>
      </c>
      <c r="BB11" s="175">
        <v>0.26906758630355998</v>
      </c>
    </row>
    <row r="12" spans="1:54" s="40" customFormat="1" x14ac:dyDescent="0.25">
      <c r="A12" s="20" t="s">
        <v>12</v>
      </c>
      <c r="B12" s="19">
        <v>134</v>
      </c>
      <c r="C12" s="20">
        <v>0.05</v>
      </c>
      <c r="D12" s="26">
        <v>42.183</v>
      </c>
      <c r="E12" s="25">
        <v>26.272909560548801</v>
      </c>
      <c r="F12" s="26">
        <v>1.03</v>
      </c>
      <c r="G12" s="25">
        <v>0.356689258637303</v>
      </c>
      <c r="H12" s="116">
        <v>1.7000000000000001E-2</v>
      </c>
      <c r="I12" s="25">
        <v>0.157275985883846</v>
      </c>
      <c r="J12" s="116">
        <v>0.01</v>
      </c>
      <c r="K12" s="25">
        <v>0.161015297179882</v>
      </c>
      <c r="L12" s="48">
        <f t="shared" si="0"/>
        <v>0.31479850746268656</v>
      </c>
      <c r="M12" s="66"/>
      <c r="N12" s="110">
        <v>104.855</v>
      </c>
      <c r="O12" s="163">
        <v>63.225000000000001</v>
      </c>
      <c r="P12" s="156">
        <f t="shared" si="4"/>
        <v>1.4857169949979852</v>
      </c>
      <c r="Q12" s="41"/>
      <c r="R12" s="20">
        <v>0.5</v>
      </c>
      <c r="S12" s="26">
        <v>55.655999999999999</v>
      </c>
      <c r="T12" s="25">
        <v>25.8017711677977</v>
      </c>
      <c r="U12" s="26">
        <v>1.0660000000000001</v>
      </c>
      <c r="V12" s="25">
        <v>0.61646088604551297</v>
      </c>
      <c r="W12" s="116">
        <v>3.3000000000000002E-2</v>
      </c>
      <c r="X12" s="25">
        <v>0.19987733976354399</v>
      </c>
      <c r="Y12" s="116">
        <v>1.4E-2</v>
      </c>
      <c r="Z12" s="25">
        <v>0.178425995403796</v>
      </c>
      <c r="AA12" s="50">
        <f t="shared" si="1"/>
        <v>0.41534328358208955</v>
      </c>
      <c r="AC12" s="14">
        <v>0.03</v>
      </c>
      <c r="AD12" s="26">
        <v>52.463999999999999</v>
      </c>
      <c r="AE12" s="25">
        <v>24.2159268894485</v>
      </c>
      <c r="AF12" s="26">
        <v>1.0720000000000001</v>
      </c>
      <c r="AG12" s="25">
        <v>0.67325275288651198</v>
      </c>
      <c r="AH12" s="116">
        <v>3.6999999999999998E-2</v>
      </c>
      <c r="AI12" s="25">
        <v>0.20898486709490299</v>
      </c>
      <c r="AJ12" s="116">
        <v>1.4E-2</v>
      </c>
      <c r="AK12" s="24">
        <v>0.178425995403795</v>
      </c>
      <c r="AL12" s="50">
        <f t="shared" si="2"/>
        <v>0.39152238805970146</v>
      </c>
      <c r="AN12" s="14">
        <v>0</v>
      </c>
      <c r="AO12" s="26">
        <v>55.655999999999999</v>
      </c>
      <c r="AP12" s="25">
        <v>25.8017711677977</v>
      </c>
      <c r="AQ12" s="26">
        <v>1.194</v>
      </c>
      <c r="AR12" s="25">
        <v>1.0561626198078999</v>
      </c>
      <c r="AS12" s="116">
        <v>0.10299999999999999</v>
      </c>
      <c r="AT12" s="25">
        <v>0.32014605025440301</v>
      </c>
      <c r="AU12" s="116">
        <v>3.5999999999999997E-2</v>
      </c>
      <c r="AV12" s="24">
        <v>0.23400589470943001</v>
      </c>
      <c r="AW12" s="50">
        <f t="shared" si="3"/>
        <v>0.41534328358208955</v>
      </c>
      <c r="AY12" s="150">
        <v>2.9837885552999998E-3</v>
      </c>
      <c r="AZ12" s="79">
        <v>1.95480946021881E-2</v>
      </c>
      <c r="BA12" s="123">
        <v>4.5816506839278903E-2</v>
      </c>
      <c r="BB12" s="124">
        <v>0.36091238719970198</v>
      </c>
    </row>
    <row r="13" spans="1:54" x14ac:dyDescent="0.25">
      <c r="A13" s="14" t="s">
        <v>13</v>
      </c>
      <c r="B13" s="19">
        <v>165</v>
      </c>
      <c r="C13" s="53">
        <v>0.01</v>
      </c>
      <c r="D13" s="26">
        <v>59.058</v>
      </c>
      <c r="E13" s="25">
        <v>40.946590325193803</v>
      </c>
      <c r="F13" s="26">
        <v>1.0229999999999999</v>
      </c>
      <c r="G13" s="25">
        <v>0.304242606423827</v>
      </c>
      <c r="H13" s="116">
        <v>7.0000000000000001E-3</v>
      </c>
      <c r="I13" s="25">
        <v>8.3414375007895905E-2</v>
      </c>
      <c r="J13" s="116">
        <v>5.0000000000000001E-3</v>
      </c>
      <c r="K13" s="25">
        <v>0.11396485417877</v>
      </c>
      <c r="L13" s="50">
        <f t="shared" si="0"/>
        <v>0.35792727272727271</v>
      </c>
      <c r="M13" s="104"/>
      <c r="N13" s="166">
        <v>92.959000000000003</v>
      </c>
      <c r="O13" s="162">
        <v>52.677500000000002</v>
      </c>
      <c r="P13" s="156">
        <f t="shared" si="4"/>
        <v>0.57402892072200218</v>
      </c>
      <c r="Q13" s="22"/>
      <c r="R13" s="20">
        <v>0.5</v>
      </c>
      <c r="S13" s="26">
        <v>67.451999999999998</v>
      </c>
      <c r="T13" s="25">
        <v>39.3440166689631</v>
      </c>
      <c r="U13" s="26">
        <v>1.0229999999999999</v>
      </c>
      <c r="V13" s="25">
        <v>0.276672274627487</v>
      </c>
      <c r="W13" s="116">
        <v>8.9999999999999993E-3</v>
      </c>
      <c r="X13" s="25">
        <v>9.4487713105608995E-2</v>
      </c>
      <c r="Y13" s="116">
        <v>8.0000000000000002E-3</v>
      </c>
      <c r="Z13" s="25">
        <v>0.126301037018514</v>
      </c>
      <c r="AA13" s="50">
        <f t="shared" si="1"/>
        <v>0.4088</v>
      </c>
      <c r="AC13" s="14">
        <v>0.03</v>
      </c>
      <c r="AD13" s="26">
        <v>63.591000000000001</v>
      </c>
      <c r="AE13" s="25">
        <v>37.595679993240701</v>
      </c>
      <c r="AF13" s="26">
        <v>1.022</v>
      </c>
      <c r="AG13" s="25">
        <v>0.28913595348832</v>
      </c>
      <c r="AH13" s="116">
        <v>7.0000000000000001E-3</v>
      </c>
      <c r="AI13" s="25">
        <v>8.3414375007895905E-2</v>
      </c>
      <c r="AJ13" s="116">
        <v>5.0000000000000001E-3</v>
      </c>
      <c r="AK13" s="24">
        <v>0.11396485417877</v>
      </c>
      <c r="AL13" s="50">
        <f t="shared" si="2"/>
        <v>0.38540000000000002</v>
      </c>
      <c r="AN13" s="14">
        <v>0</v>
      </c>
      <c r="AO13" s="26">
        <v>67.269000000000005</v>
      </c>
      <c r="AP13" s="25">
        <v>39.532891223492399</v>
      </c>
      <c r="AQ13" s="26">
        <v>1.0820000000000001</v>
      </c>
      <c r="AR13" s="25">
        <v>0.50944630289711201</v>
      </c>
      <c r="AS13" s="116">
        <v>4.8000000000000001E-2</v>
      </c>
      <c r="AT13" s="25">
        <v>0.231839922683196</v>
      </c>
      <c r="AU13" s="116">
        <v>5.3999999999999999E-2</v>
      </c>
      <c r="AV13" s="24">
        <v>0.308511230231865</v>
      </c>
      <c r="AW13" s="50">
        <f t="shared" si="3"/>
        <v>0.4076909090909091</v>
      </c>
      <c r="AY13" s="138">
        <v>4.1101377189999998E-4</v>
      </c>
      <c r="AZ13" s="170">
        <v>4.0386166029981298E-3</v>
      </c>
      <c r="BA13" s="174">
        <v>1.53132017665847E-2</v>
      </c>
      <c r="BB13" s="175">
        <v>0.12458195920955201</v>
      </c>
    </row>
    <row r="14" spans="1:54" s="40" customFormat="1" x14ac:dyDescent="0.25">
      <c r="A14" s="20" t="s">
        <v>14</v>
      </c>
      <c r="B14" s="19">
        <v>545</v>
      </c>
      <c r="C14" s="20">
        <v>3.0000000000000001E-6</v>
      </c>
      <c r="D14" s="26">
        <v>52.497999999999998</v>
      </c>
      <c r="E14" s="25">
        <v>43.475949146098699</v>
      </c>
      <c r="F14" s="26">
        <v>1</v>
      </c>
      <c r="G14" s="25">
        <v>0</v>
      </c>
      <c r="H14" s="116">
        <v>0</v>
      </c>
      <c r="I14" s="25">
        <v>0</v>
      </c>
      <c r="J14" s="116">
        <v>0</v>
      </c>
      <c r="K14" s="25">
        <v>0</v>
      </c>
      <c r="L14" s="48">
        <f t="shared" si="0"/>
        <v>9.6326605504587146E-2</v>
      </c>
      <c r="M14" s="66"/>
      <c r="N14" s="110">
        <v>59.982999999999997</v>
      </c>
      <c r="O14" s="163">
        <v>42.377099999999999</v>
      </c>
      <c r="P14" s="156">
        <f t="shared" si="4"/>
        <v>0.14257686007085985</v>
      </c>
      <c r="Q14" s="41"/>
      <c r="R14" s="20">
        <v>0.5</v>
      </c>
      <c r="S14" s="26">
        <v>77.325999999999993</v>
      </c>
      <c r="T14" s="25">
        <v>40.602096673130603</v>
      </c>
      <c r="U14" s="26">
        <v>1.0009999999999999</v>
      </c>
      <c r="V14" s="25">
        <v>3.1622776601684097E-2</v>
      </c>
      <c r="W14" s="116">
        <v>1E-3</v>
      </c>
      <c r="X14" s="25">
        <v>3.1622776601684097E-2</v>
      </c>
      <c r="Y14" s="116">
        <v>1E-3</v>
      </c>
      <c r="Z14" s="25">
        <v>3.1622776601684097E-2</v>
      </c>
      <c r="AA14" s="50">
        <f t="shared" si="1"/>
        <v>0.14188256880733943</v>
      </c>
      <c r="AC14" s="14">
        <v>0.03</v>
      </c>
      <c r="AD14" s="26">
        <v>71.126000000000005</v>
      </c>
      <c r="AE14" s="25">
        <v>38.243413585644802</v>
      </c>
      <c r="AF14" s="26">
        <v>1</v>
      </c>
      <c r="AG14" s="25">
        <v>0</v>
      </c>
      <c r="AH14" s="116">
        <v>0</v>
      </c>
      <c r="AI14" s="25">
        <v>0</v>
      </c>
      <c r="AJ14" s="116">
        <v>0</v>
      </c>
      <c r="AK14" s="24">
        <v>0</v>
      </c>
      <c r="AL14" s="50">
        <f t="shared" si="2"/>
        <v>0.13050642201834864</v>
      </c>
      <c r="AN14" s="14">
        <v>0</v>
      </c>
      <c r="AO14" s="26">
        <v>77.325999999999993</v>
      </c>
      <c r="AP14" s="25">
        <v>40.602096673130603</v>
      </c>
      <c r="AQ14" s="26">
        <v>1.0029999999999999</v>
      </c>
      <c r="AR14" s="25">
        <v>5.4717401199197602E-2</v>
      </c>
      <c r="AS14" s="116">
        <v>3.0000000000000001E-3</v>
      </c>
      <c r="AT14" s="25">
        <v>5.4717401199197602E-2</v>
      </c>
      <c r="AU14" s="116">
        <v>2E-3</v>
      </c>
      <c r="AV14" s="24">
        <v>4.4698970882985703E-2</v>
      </c>
      <c r="AW14" s="50">
        <f t="shared" si="3"/>
        <v>0.14188256880733943</v>
      </c>
      <c r="AY14" s="160">
        <v>2.299E-9</v>
      </c>
      <c r="AZ14" s="178">
        <v>4.7139050362401398E-8</v>
      </c>
      <c r="BA14" s="123">
        <v>1.1758248311265101E-3</v>
      </c>
      <c r="BB14" s="124">
        <v>2.8354431935192902E-2</v>
      </c>
    </row>
    <row r="15" spans="1:54" x14ac:dyDescent="0.25">
      <c r="A15" s="14" t="s">
        <v>15</v>
      </c>
      <c r="B15" s="10">
        <v>20780</v>
      </c>
      <c r="C15" s="14">
        <v>0.5</v>
      </c>
      <c r="D15" s="26">
        <v>680.53499999999997</v>
      </c>
      <c r="E15" s="25">
        <v>425.67552716761799</v>
      </c>
      <c r="F15" s="26">
        <v>1.823</v>
      </c>
      <c r="G15" s="25">
        <v>4.04623813474233</v>
      </c>
      <c r="H15" s="116">
        <v>0.254</v>
      </c>
      <c r="I15" s="25">
        <v>0.57254852354347396</v>
      </c>
      <c r="J15" s="116">
        <v>0.80300000000000005</v>
      </c>
      <c r="K15" s="25">
        <v>3.9506706770874298</v>
      </c>
      <c r="L15" s="50">
        <f t="shared" si="0"/>
        <v>3.2749518768046194E-2</v>
      </c>
      <c r="M15" s="104"/>
      <c r="N15" s="110">
        <v>816.83</v>
      </c>
      <c r="O15" s="163">
        <v>505.9941</v>
      </c>
      <c r="P15" s="156">
        <f t="shared" si="4"/>
        <v>0.20027625324193477</v>
      </c>
      <c r="Q15" s="22"/>
      <c r="R15" s="20">
        <v>0.5</v>
      </c>
      <c r="S15" s="26">
        <v>1021.342</v>
      </c>
      <c r="T15" s="25">
        <v>622.63317539873105</v>
      </c>
      <c r="U15" s="26">
        <v>2.0369999999999999</v>
      </c>
      <c r="V15" s="25">
        <v>4.9777916197254397</v>
      </c>
      <c r="W15" s="116">
        <v>0.245</v>
      </c>
      <c r="X15" s="25">
        <v>0.60443390072061298</v>
      </c>
      <c r="Y15" s="116">
        <v>0.98699999999999999</v>
      </c>
      <c r="Z15" s="25">
        <v>4.7723795539129901</v>
      </c>
      <c r="AA15" s="50">
        <f t="shared" si="1"/>
        <v>4.9150240615976899E-2</v>
      </c>
      <c r="AC15" s="14">
        <v>0.03</v>
      </c>
      <c r="AD15" s="26">
        <v>565.25</v>
      </c>
      <c r="AE15" s="25">
        <v>363.501453651573</v>
      </c>
      <c r="AF15" s="26">
        <v>1.1499999999999999</v>
      </c>
      <c r="AG15" s="25">
        <v>1.30736728168072</v>
      </c>
      <c r="AH15" s="116">
        <v>5.5E-2</v>
      </c>
      <c r="AI15" s="25">
        <v>0.27577355031084999</v>
      </c>
      <c r="AJ15" s="116">
        <v>0.15</v>
      </c>
      <c r="AK15" s="24">
        <v>1.30736728168072</v>
      </c>
      <c r="AL15" s="50">
        <f t="shared" si="2"/>
        <v>2.7201636188642925E-2</v>
      </c>
      <c r="AN15" s="14">
        <v>0</v>
      </c>
      <c r="AO15" s="26">
        <v>1021.342</v>
      </c>
      <c r="AP15" s="25">
        <v>622.63317539873105</v>
      </c>
      <c r="AQ15" s="26">
        <v>13.141</v>
      </c>
      <c r="AR15" s="25">
        <v>24.3372846148132</v>
      </c>
      <c r="AS15" s="116">
        <v>1.2829999999999999</v>
      </c>
      <c r="AT15" s="25">
        <v>1.07799493184016</v>
      </c>
      <c r="AU15" s="116">
        <v>6.8010000000000002</v>
      </c>
      <c r="AV15" s="24">
        <v>15.6752388215336</v>
      </c>
      <c r="AW15" s="50">
        <f t="shared" si="3"/>
        <v>4.9150240615976899E-2</v>
      </c>
      <c r="AY15" s="174">
        <v>0.29333392079760001</v>
      </c>
      <c r="AZ15" s="175">
        <v>0.26675625266638098</v>
      </c>
      <c r="BA15" s="174">
        <v>0.27602267761989602</v>
      </c>
      <c r="BB15" s="175">
        <v>0.30003831982937501</v>
      </c>
    </row>
    <row r="16" spans="1:54" s="40" customFormat="1" x14ac:dyDescent="0.25">
      <c r="A16" s="20" t="s">
        <v>16</v>
      </c>
      <c r="B16" s="19">
        <v>18670</v>
      </c>
      <c r="C16" s="20">
        <v>2E-3</v>
      </c>
      <c r="D16" s="26">
        <v>308.291</v>
      </c>
      <c r="E16" s="25">
        <v>207.907734211464</v>
      </c>
      <c r="F16" s="26">
        <v>1.278</v>
      </c>
      <c r="G16" s="25">
        <v>2.0116567209051199</v>
      </c>
      <c r="H16" s="116">
        <v>8.6999999999999994E-2</v>
      </c>
      <c r="I16" s="25">
        <v>0.41182593483242402</v>
      </c>
      <c r="J16" s="116">
        <v>0.24</v>
      </c>
      <c r="K16" s="25">
        <v>1.95248872268504</v>
      </c>
      <c r="L16" s="48">
        <f t="shared" si="0"/>
        <v>1.6512640599892877E-2</v>
      </c>
      <c r="M16" s="66"/>
      <c r="N16" s="110">
        <v>482.37799999999999</v>
      </c>
      <c r="O16" s="163">
        <v>363.06670000000003</v>
      </c>
      <c r="P16" s="156">
        <f t="shared" si="4"/>
        <v>0.56468401607572061</v>
      </c>
      <c r="Q16" s="41"/>
      <c r="R16" s="20">
        <v>0.5</v>
      </c>
      <c r="S16" s="26">
        <v>480.26600000000002</v>
      </c>
      <c r="T16" s="25">
        <v>223.865041488842</v>
      </c>
      <c r="U16" s="26">
        <v>1.4610000000000001</v>
      </c>
      <c r="V16" s="25">
        <v>3.9907900728308601</v>
      </c>
      <c r="W16" s="116">
        <v>0.115</v>
      </c>
      <c r="X16" s="25">
        <v>0.50002502439880803</v>
      </c>
      <c r="Y16" s="116">
        <v>0.33</v>
      </c>
      <c r="Z16" s="25">
        <v>2.9919980033502598</v>
      </c>
      <c r="AA16" s="50">
        <f t="shared" si="1"/>
        <v>2.5723942153186932E-2</v>
      </c>
      <c r="AC16" s="14">
        <v>0.03</v>
      </c>
      <c r="AD16" s="26">
        <v>436.16800000000001</v>
      </c>
      <c r="AE16" s="25">
        <v>196.62618755810101</v>
      </c>
      <c r="AF16" s="26">
        <v>1.1479999999999999</v>
      </c>
      <c r="AG16" s="25">
        <v>1.34383849546806</v>
      </c>
      <c r="AH16" s="116">
        <v>6.4000000000000001E-2</v>
      </c>
      <c r="AI16" s="25">
        <v>0.36060232117116903</v>
      </c>
      <c r="AJ16" s="116">
        <v>0.08</v>
      </c>
      <c r="AK16" s="24">
        <v>0.69719874217190503</v>
      </c>
      <c r="AL16" s="50">
        <f t="shared" si="2"/>
        <v>2.3361971076593466E-2</v>
      </c>
      <c r="AN16" s="14">
        <v>0</v>
      </c>
      <c r="AO16" s="26">
        <v>480.26600000000002</v>
      </c>
      <c r="AP16" s="25">
        <v>223.865041488842</v>
      </c>
      <c r="AQ16" s="26">
        <v>4.484</v>
      </c>
      <c r="AR16" s="25">
        <v>12.657327994168201</v>
      </c>
      <c r="AS16" s="116">
        <v>0.64700000000000002</v>
      </c>
      <c r="AT16" s="25">
        <v>1.0721662839972801</v>
      </c>
      <c r="AU16" s="116">
        <v>2.1190000000000002</v>
      </c>
      <c r="AV16" s="24">
        <v>8.2204875412238003</v>
      </c>
      <c r="AW16" s="50">
        <f t="shared" si="3"/>
        <v>2.5723942153186932E-2</v>
      </c>
      <c r="AY16" s="139">
        <v>7.7113074379999997E-4</v>
      </c>
      <c r="AZ16" s="171">
        <v>5.7591994331009297E-3</v>
      </c>
      <c r="BA16" s="123">
        <v>0.126745977929686</v>
      </c>
      <c r="BB16" s="124">
        <v>0.31527484638415998</v>
      </c>
    </row>
    <row r="17" spans="1:54" x14ac:dyDescent="0.25">
      <c r="A17" s="14" t="s">
        <v>17</v>
      </c>
      <c r="B17" s="10">
        <v>1788</v>
      </c>
      <c r="C17" s="14">
        <v>0.01</v>
      </c>
      <c r="D17" s="26">
        <v>66.763000000000005</v>
      </c>
      <c r="E17" s="25">
        <v>38.316615116604403</v>
      </c>
      <c r="F17" s="26">
        <v>1.01</v>
      </c>
      <c r="G17" s="25">
        <v>0.13385782725682399</v>
      </c>
      <c r="H17" s="116">
        <v>8.9999999999999993E-3</v>
      </c>
      <c r="I17" s="25">
        <v>0.12220447591612101</v>
      </c>
      <c r="J17" s="116">
        <v>8.0000000000000002E-3</v>
      </c>
      <c r="K17" s="25">
        <v>0.11810990623122999</v>
      </c>
      <c r="L17" s="50">
        <f t="shared" si="0"/>
        <v>3.733948545861298E-2</v>
      </c>
      <c r="M17" s="104"/>
      <c r="N17" s="166">
        <v>80.293000000000006</v>
      </c>
      <c r="O17" s="162">
        <v>50.808700000000002</v>
      </c>
      <c r="P17" s="156">
        <f t="shared" si="4"/>
        <v>0.20265716040321735</v>
      </c>
      <c r="Q17" s="22"/>
      <c r="R17" s="20">
        <v>0.5</v>
      </c>
      <c r="S17" s="26">
        <v>87.268000000000001</v>
      </c>
      <c r="T17" s="25">
        <v>35.399057463006997</v>
      </c>
      <c r="U17" s="26">
        <v>1.0069999999999999</v>
      </c>
      <c r="V17" s="25">
        <v>0.11385940437207701</v>
      </c>
      <c r="W17" s="116">
        <v>5.0000000000000001E-3</v>
      </c>
      <c r="X17" s="25">
        <v>8.3558255019967706E-2</v>
      </c>
      <c r="Y17" s="116">
        <v>6.0000000000000001E-3</v>
      </c>
      <c r="Z17" s="25">
        <v>0.10943480239839599</v>
      </c>
      <c r="AA17" s="50">
        <f t="shared" si="1"/>
        <v>4.8807606263982103E-2</v>
      </c>
      <c r="AC17" s="14">
        <v>0.03</v>
      </c>
      <c r="AD17" s="26">
        <v>76.888999999999996</v>
      </c>
      <c r="AE17" s="25">
        <v>31.741395608813399</v>
      </c>
      <c r="AF17" s="26">
        <v>1.0029999999999999</v>
      </c>
      <c r="AG17" s="25">
        <v>5.4717401199197803E-2</v>
      </c>
      <c r="AH17" s="116">
        <v>3.0000000000000001E-3</v>
      </c>
      <c r="AI17" s="25">
        <v>5.4717401199197803E-2</v>
      </c>
      <c r="AJ17" s="116">
        <v>2E-3</v>
      </c>
      <c r="AK17" s="24">
        <v>4.4698970882985398E-2</v>
      </c>
      <c r="AL17" s="50">
        <f t="shared" si="2"/>
        <v>4.3002796420581656E-2</v>
      </c>
      <c r="AN17" s="14">
        <v>0</v>
      </c>
      <c r="AO17" s="26">
        <v>87.177999999999997</v>
      </c>
      <c r="AP17" s="25">
        <v>35.468271938654098</v>
      </c>
      <c r="AQ17" s="26">
        <v>1.036</v>
      </c>
      <c r="AR17" s="25">
        <v>0.27709345134950503</v>
      </c>
      <c r="AS17" s="116">
        <v>2.9000000000000001E-2</v>
      </c>
      <c r="AT17" s="25">
        <v>0.205429309498917</v>
      </c>
      <c r="AU17" s="116">
        <v>2.3E-2</v>
      </c>
      <c r="AV17" s="24">
        <v>0.19106937878034699</v>
      </c>
      <c r="AW17" s="50">
        <f t="shared" si="3"/>
        <v>4.8757270693512302E-2</v>
      </c>
      <c r="AY17" s="153">
        <v>2.2357277429999999E-4</v>
      </c>
      <c r="AZ17" s="161">
        <v>2.15432166274081E-3</v>
      </c>
      <c r="BA17" s="174">
        <v>6.7466388229758803E-3</v>
      </c>
      <c r="BB17" s="175">
        <v>6.5779131910139094E-2</v>
      </c>
    </row>
    <row r="18" spans="1:54" x14ac:dyDescent="0.25">
      <c r="A18" s="15" t="s">
        <v>18</v>
      </c>
      <c r="B18" s="11">
        <v>2858</v>
      </c>
      <c r="C18" s="54">
        <v>0.1</v>
      </c>
      <c r="D18" s="44">
        <v>685.12400000000002</v>
      </c>
      <c r="E18" s="45">
        <v>422.473796504272</v>
      </c>
      <c r="F18" s="44">
        <v>1.0289999999999999</v>
      </c>
      <c r="G18" s="45">
        <v>0.33206816961170299</v>
      </c>
      <c r="H18" s="117">
        <v>1.2999999999999999E-2</v>
      </c>
      <c r="I18" s="45">
        <v>0.144401703078086</v>
      </c>
      <c r="J18" s="117">
        <v>2.1000000000000001E-2</v>
      </c>
      <c r="K18" s="45">
        <v>0.29093580674032499</v>
      </c>
      <c r="L18" s="51">
        <f t="shared" si="0"/>
        <v>0.23972148355493353</v>
      </c>
      <c r="M18" s="104"/>
      <c r="N18" s="167">
        <v>1444.992</v>
      </c>
      <c r="O18" s="168">
        <v>582.71249999999998</v>
      </c>
      <c r="P18" s="157">
        <f t="shared" si="4"/>
        <v>1.1090955797782589</v>
      </c>
      <c r="Q18" s="22"/>
      <c r="R18" s="35">
        <v>0.5</v>
      </c>
      <c r="S18" s="44">
        <v>869.09400000000005</v>
      </c>
      <c r="T18" s="45">
        <v>469.11569649788999</v>
      </c>
      <c r="U18" s="44">
        <v>1</v>
      </c>
      <c r="V18" s="45">
        <v>0</v>
      </c>
      <c r="W18" s="117">
        <v>0</v>
      </c>
      <c r="X18" s="45">
        <v>0</v>
      </c>
      <c r="Y18" s="117">
        <v>0</v>
      </c>
      <c r="Z18" s="45">
        <v>0</v>
      </c>
      <c r="AA18" s="51">
        <f t="shared" si="1"/>
        <v>0.30409167249825053</v>
      </c>
      <c r="AC18" s="54">
        <v>0.03</v>
      </c>
      <c r="AD18" s="44">
        <v>732.00800000000004</v>
      </c>
      <c r="AE18" s="45">
        <v>423.50004512895202</v>
      </c>
      <c r="AF18" s="44">
        <v>1.036</v>
      </c>
      <c r="AG18" s="45">
        <v>0.36171098246366801</v>
      </c>
      <c r="AH18" s="117">
        <v>1.9E-2</v>
      </c>
      <c r="AI18" s="45">
        <v>0.163296251229679</v>
      </c>
      <c r="AJ18" s="117">
        <v>2.5000000000000001E-2</v>
      </c>
      <c r="AK18" s="89">
        <v>0.31059856965457999</v>
      </c>
      <c r="AL18" s="51">
        <f t="shared" si="2"/>
        <v>0.2561259622113366</v>
      </c>
      <c r="AN18" s="75">
        <v>0</v>
      </c>
      <c r="AO18" s="44">
        <v>869.09400000000005</v>
      </c>
      <c r="AP18" s="45">
        <v>469.11569649788999</v>
      </c>
      <c r="AQ18" s="44">
        <v>1.369</v>
      </c>
      <c r="AR18" s="45">
        <v>1.5405233565941701</v>
      </c>
      <c r="AS18" s="117">
        <v>0.16200000000000001</v>
      </c>
      <c r="AT18" s="45">
        <v>0.39485682457304999</v>
      </c>
      <c r="AU18" s="117">
        <v>0.183</v>
      </c>
      <c r="AV18" s="89">
        <v>0.79381429890191602</v>
      </c>
      <c r="AW18" s="51">
        <f t="shared" si="3"/>
        <v>0.30409167249825053</v>
      </c>
      <c r="AY18" s="152">
        <v>5.6382647355999998E-3</v>
      </c>
      <c r="AZ18" s="142">
        <v>1.9935742864333202E-2</v>
      </c>
      <c r="BA18" s="176">
        <v>3.07453738598331E-2</v>
      </c>
      <c r="BB18" s="177">
        <v>0.108255276264361</v>
      </c>
    </row>
    <row r="19" spans="1:54" x14ac:dyDescent="0.25">
      <c r="H19" s="114"/>
      <c r="J19" s="114"/>
      <c r="W19" s="114"/>
      <c r="Y19" s="114"/>
      <c r="AH19" s="114"/>
      <c r="AJ19" s="114"/>
      <c r="AS19" s="114"/>
      <c r="AU19" s="114"/>
    </row>
    <row r="20" spans="1:54" x14ac:dyDescent="0.25">
      <c r="H20" s="114"/>
      <c r="J20" s="114"/>
      <c r="W20" s="114"/>
      <c r="Y20" s="114"/>
      <c r="AH20" s="114"/>
      <c r="AJ20" s="114"/>
      <c r="AS20" s="114"/>
      <c r="AU20" s="114"/>
    </row>
    <row r="21" spans="1:54" x14ac:dyDescent="0.25">
      <c r="H21" s="114"/>
      <c r="J21" s="114"/>
      <c r="AS21" s="114"/>
      <c r="AU21" s="114"/>
    </row>
  </sheetData>
  <mergeCells count="19">
    <mergeCell ref="AY1:AZ1"/>
    <mergeCell ref="BA1:BB1"/>
    <mergeCell ref="U1:V1"/>
    <mergeCell ref="W1:X1"/>
    <mergeCell ref="Y1:Z1"/>
    <mergeCell ref="AD1:AE1"/>
    <mergeCell ref="AF1:AG1"/>
    <mergeCell ref="AO1:AP1"/>
    <mergeCell ref="AQ1:AR1"/>
    <mergeCell ref="AS1:AT1"/>
    <mergeCell ref="AU1:AV1"/>
    <mergeCell ref="AH1:AI1"/>
    <mergeCell ref="AJ1:AK1"/>
    <mergeCell ref="D1:E1"/>
    <mergeCell ref="F1:G1"/>
    <mergeCell ref="H1:I1"/>
    <mergeCell ref="J1:K1"/>
    <mergeCell ref="S1:T1"/>
    <mergeCell ref="N1:P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13" sqref="D13"/>
    </sheetView>
  </sheetViews>
  <sheetFormatPr defaultColWidth="8.875" defaultRowHeight="15.75" x14ac:dyDescent="0.25"/>
  <cols>
    <col min="1" max="1" width="16.625" bestFit="1" customWidth="1"/>
    <col min="2" max="2" width="8.875" bestFit="1" customWidth="1"/>
    <col min="3" max="4" width="6.625" bestFit="1" customWidth="1"/>
    <col min="5" max="6" width="4.625" bestFit="1" customWidth="1"/>
    <col min="7" max="7" width="6.625" bestFit="1" customWidth="1"/>
    <col min="8" max="8" width="4.625" bestFit="1" customWidth="1"/>
    <col min="9" max="9" width="7.625" bestFit="1" customWidth="1"/>
    <col min="10" max="10" width="5.625" bestFit="1" customWidth="1"/>
    <col min="11" max="11" width="6.125" bestFit="1" customWidth="1"/>
  </cols>
  <sheetData>
    <row r="1" spans="1:11" x14ac:dyDescent="0.25">
      <c r="A1" s="1" t="s">
        <v>135</v>
      </c>
    </row>
    <row r="2" spans="1:11" x14ac:dyDescent="0.25">
      <c r="A2" s="12" t="s">
        <v>99</v>
      </c>
      <c r="B2" s="31"/>
      <c r="C2" s="196" t="s">
        <v>20</v>
      </c>
      <c r="D2" s="197"/>
      <c r="E2" s="196" t="s">
        <v>19</v>
      </c>
      <c r="F2" s="197"/>
      <c r="G2" s="196" t="s">
        <v>3</v>
      </c>
      <c r="H2" s="197"/>
      <c r="I2" s="196" t="s">
        <v>21</v>
      </c>
      <c r="J2" s="197"/>
      <c r="K2" s="12" t="s">
        <v>32</v>
      </c>
    </row>
    <row r="3" spans="1:11" x14ac:dyDescent="0.25">
      <c r="A3" s="13" t="s">
        <v>0</v>
      </c>
      <c r="B3" s="4" t="s">
        <v>33</v>
      </c>
      <c r="C3" s="6" t="s">
        <v>22</v>
      </c>
      <c r="D3" s="7" t="s">
        <v>23</v>
      </c>
      <c r="E3" s="6" t="s">
        <v>22</v>
      </c>
      <c r="F3" s="7" t="s">
        <v>23</v>
      </c>
      <c r="G3" s="6" t="s">
        <v>22</v>
      </c>
      <c r="H3" s="7" t="s">
        <v>23</v>
      </c>
      <c r="I3" s="6" t="s">
        <v>22</v>
      </c>
      <c r="J3" s="7" t="s">
        <v>23</v>
      </c>
      <c r="K3" s="15"/>
    </row>
    <row r="4" spans="1:11" x14ac:dyDescent="0.25">
      <c r="A4" s="14" t="s">
        <v>4</v>
      </c>
      <c r="B4" s="10">
        <v>276</v>
      </c>
      <c r="C4" s="16">
        <v>146.452</v>
      </c>
      <c r="D4" s="17">
        <v>96.522039971191205</v>
      </c>
      <c r="E4" s="16">
        <v>7.7830000000000004</v>
      </c>
      <c r="F4" s="17">
        <v>16.701762178281101</v>
      </c>
      <c r="G4" s="116">
        <v>0.99399999999999999</v>
      </c>
      <c r="H4" s="17">
        <v>1.7346391477690699</v>
      </c>
      <c r="I4" s="116">
        <v>1.3</v>
      </c>
      <c r="J4" s="17">
        <v>4.2327196831252696</v>
      </c>
      <c r="K4" s="50">
        <f t="shared" ref="K4:K9" si="0">C4/B4</f>
        <v>0.53062318840579714</v>
      </c>
    </row>
    <row r="5" spans="1:11" x14ac:dyDescent="0.25">
      <c r="A5" s="20" t="s">
        <v>25</v>
      </c>
      <c r="B5" s="19">
        <v>154</v>
      </c>
      <c r="C5" s="16">
        <v>38.188000000000002</v>
      </c>
      <c r="D5" s="17">
        <v>12.1250019246049</v>
      </c>
      <c r="E5" s="16">
        <v>1.081</v>
      </c>
      <c r="F5" s="17">
        <v>0.32946554834693897</v>
      </c>
      <c r="G5" s="116">
        <v>7.0999999999999994E-2</v>
      </c>
      <c r="H5" s="17">
        <v>0.26081991301859297</v>
      </c>
      <c r="I5" s="116">
        <v>7.0000000000000001E-3</v>
      </c>
      <c r="J5" s="17">
        <v>8.3414375007896002E-2</v>
      </c>
      <c r="K5" s="48">
        <f t="shared" si="0"/>
        <v>0.24797402597402599</v>
      </c>
    </row>
    <row r="6" spans="1:11" x14ac:dyDescent="0.25">
      <c r="A6" s="20" t="s">
        <v>6</v>
      </c>
      <c r="B6" s="19">
        <v>106</v>
      </c>
      <c r="C6" s="16">
        <v>33.200000000000003</v>
      </c>
      <c r="D6" s="17">
        <v>10.9317657998835</v>
      </c>
      <c r="E6" s="16">
        <v>1.5640000000000001</v>
      </c>
      <c r="F6" s="17">
        <v>1.5238852405040899</v>
      </c>
      <c r="G6" s="116">
        <v>0.28499999999999998</v>
      </c>
      <c r="H6" s="17">
        <v>0.710126241790349</v>
      </c>
      <c r="I6" s="116">
        <v>0.157</v>
      </c>
      <c r="J6" s="17">
        <v>0.490501367573624</v>
      </c>
      <c r="K6" s="48">
        <f t="shared" si="0"/>
        <v>0.31320754716981136</v>
      </c>
    </row>
    <row r="7" spans="1:11" x14ac:dyDescent="0.25">
      <c r="A7" s="20" t="s">
        <v>7</v>
      </c>
      <c r="B7" s="19">
        <v>187</v>
      </c>
      <c r="C7" s="16">
        <v>125.55800000000001</v>
      </c>
      <c r="D7" s="17">
        <v>59.322945374010601</v>
      </c>
      <c r="E7" s="16">
        <v>26.465</v>
      </c>
      <c r="F7" s="17">
        <v>24.363175887788898</v>
      </c>
      <c r="G7" s="116">
        <v>2.2080000000000002</v>
      </c>
      <c r="H7" s="17">
        <v>1.8346940077577201</v>
      </c>
      <c r="I7" s="116">
        <v>3.3029999999999999</v>
      </c>
      <c r="J7" s="17">
        <v>4.9789538038609296</v>
      </c>
      <c r="K7" s="48">
        <f t="shared" si="0"/>
        <v>0.67143315508021395</v>
      </c>
    </row>
    <row r="8" spans="1:11" x14ac:dyDescent="0.25">
      <c r="A8" s="14" t="s">
        <v>15</v>
      </c>
      <c r="B8" s="10">
        <v>20780</v>
      </c>
      <c r="C8" s="16">
        <v>1237.472</v>
      </c>
      <c r="D8" s="17">
        <v>817.17119502462697</v>
      </c>
      <c r="E8" s="16">
        <v>9.5269999999999992</v>
      </c>
      <c r="F8" s="17">
        <v>50.815110414584701</v>
      </c>
      <c r="G8" s="116">
        <v>0.78100000000000003</v>
      </c>
      <c r="H8" s="17">
        <v>1.2468334265625101</v>
      </c>
      <c r="I8" s="116">
        <v>3.8239999999999998</v>
      </c>
      <c r="J8" s="17">
        <v>15.6939901021165</v>
      </c>
      <c r="K8" s="48">
        <f t="shared" si="0"/>
        <v>5.9551106833493746E-2</v>
      </c>
    </row>
    <row r="9" spans="1:11" x14ac:dyDescent="0.25">
      <c r="A9" s="15" t="s">
        <v>17</v>
      </c>
      <c r="B9" s="11">
        <v>1788</v>
      </c>
      <c r="C9" s="18">
        <v>98.834000000000003</v>
      </c>
      <c r="D9" s="90">
        <v>51.046235533701797</v>
      </c>
      <c r="E9" s="18">
        <v>1.194</v>
      </c>
      <c r="F9" s="90">
        <v>2.9690367426455202</v>
      </c>
      <c r="G9" s="117">
        <v>8.8999999999999996E-2</v>
      </c>
      <c r="H9" s="90">
        <v>0.45966323573926399</v>
      </c>
      <c r="I9" s="117">
        <v>5.2999999999999999E-2</v>
      </c>
      <c r="J9" s="90">
        <v>0.39031185396211598</v>
      </c>
      <c r="K9" s="49">
        <f t="shared" si="0"/>
        <v>5.5276286353467562E-2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8" sqref="C8"/>
    </sheetView>
  </sheetViews>
  <sheetFormatPr defaultColWidth="8.875" defaultRowHeight="15.75" x14ac:dyDescent="0.25"/>
  <cols>
    <col min="1" max="1" width="16.625" bestFit="1" customWidth="1"/>
    <col min="2" max="2" width="20.375" customWidth="1"/>
    <col min="3" max="4" width="7.375" bestFit="1" customWidth="1"/>
    <col min="5" max="5" width="4.625" bestFit="1" customWidth="1"/>
    <col min="6" max="7" width="5.375" bestFit="1" customWidth="1"/>
    <col min="8" max="8" width="4.625" bestFit="1" customWidth="1"/>
    <col min="9" max="9" width="5.375" bestFit="1" customWidth="1"/>
    <col min="10" max="10" width="5.625" bestFit="1" customWidth="1"/>
    <col min="11" max="11" width="6.125" bestFit="1" customWidth="1"/>
  </cols>
  <sheetData>
    <row r="1" spans="1:11" x14ac:dyDescent="0.25">
      <c r="A1" s="12" t="s">
        <v>136</v>
      </c>
      <c r="B1" s="31"/>
      <c r="C1" s="196" t="s">
        <v>20</v>
      </c>
      <c r="D1" s="197"/>
      <c r="E1" s="196" t="s">
        <v>19</v>
      </c>
      <c r="F1" s="197"/>
      <c r="G1" s="196" t="s">
        <v>3</v>
      </c>
      <c r="H1" s="197"/>
      <c r="I1" s="196" t="s">
        <v>21</v>
      </c>
      <c r="J1" s="197"/>
      <c r="K1" s="12" t="s">
        <v>32</v>
      </c>
    </row>
    <row r="2" spans="1:11" x14ac:dyDescent="0.25">
      <c r="A2" s="13" t="s">
        <v>0</v>
      </c>
      <c r="B2" s="4" t="s">
        <v>33</v>
      </c>
      <c r="C2" s="6" t="s">
        <v>22</v>
      </c>
      <c r="D2" s="7" t="s">
        <v>23</v>
      </c>
      <c r="E2" s="6" t="s">
        <v>22</v>
      </c>
      <c r="F2" s="7" t="s">
        <v>23</v>
      </c>
      <c r="G2" s="6" t="s">
        <v>22</v>
      </c>
      <c r="H2" s="7" t="s">
        <v>23</v>
      </c>
      <c r="I2" s="6" t="s">
        <v>22</v>
      </c>
      <c r="J2" s="7" t="s">
        <v>23</v>
      </c>
      <c r="K2" s="15"/>
    </row>
    <row r="3" spans="1:11" x14ac:dyDescent="0.25">
      <c r="A3" s="97" t="s">
        <v>8</v>
      </c>
      <c r="B3" s="103">
        <v>17034</v>
      </c>
      <c r="C3" s="119">
        <v>1297.75</v>
      </c>
      <c r="D3" s="120">
        <v>901.86387883979296</v>
      </c>
      <c r="E3" s="119">
        <v>1.782</v>
      </c>
      <c r="F3" s="120">
        <v>7.2227864875437504</v>
      </c>
      <c r="G3" s="125">
        <v>0.215</v>
      </c>
      <c r="H3" s="120">
        <v>0.622223562847116</v>
      </c>
      <c r="I3" s="125">
        <v>0.72399999999999998</v>
      </c>
      <c r="J3" s="120">
        <v>6.84826421239155</v>
      </c>
      <c r="K3" s="72">
        <f>C3/B3</f>
        <v>7.6185863566983675E-2</v>
      </c>
    </row>
    <row r="4" spans="1:11" x14ac:dyDescent="0.25">
      <c r="A4" s="14" t="s">
        <v>9</v>
      </c>
      <c r="B4" s="16">
        <v>179736</v>
      </c>
      <c r="C4" s="26">
        <v>13951.182000000001</v>
      </c>
      <c r="D4" s="25">
        <v>14127.8787656638</v>
      </c>
      <c r="E4" s="26">
        <v>8.4309999999999992</v>
      </c>
      <c r="F4" s="25">
        <v>28.290804311800901</v>
      </c>
      <c r="G4" s="116">
        <v>0.74299999999999999</v>
      </c>
      <c r="H4" s="25">
        <v>0.96947970112370097</v>
      </c>
      <c r="I4" s="116">
        <v>7.1619999999999999</v>
      </c>
      <c r="J4" s="25">
        <v>27.032323290877098</v>
      </c>
      <c r="K4" s="50">
        <f>C4/B4</f>
        <v>7.7620409934570714E-2</v>
      </c>
    </row>
    <row r="5" spans="1:11" x14ac:dyDescent="0.25">
      <c r="A5" s="14" t="s">
        <v>15</v>
      </c>
      <c r="B5" s="10">
        <v>19780</v>
      </c>
      <c r="C5" s="26">
        <v>940.84199999999998</v>
      </c>
      <c r="D5" s="25">
        <v>599.15517686319197</v>
      </c>
      <c r="E5" s="26">
        <v>7.125</v>
      </c>
      <c r="F5" s="25">
        <v>19.544701849104001</v>
      </c>
      <c r="G5" s="116">
        <v>0.95</v>
      </c>
      <c r="H5" s="25">
        <v>1.3346465004941499</v>
      </c>
      <c r="I5" s="116">
        <v>4.1849999999999996</v>
      </c>
      <c r="J5" s="25">
        <v>16.5730939309002</v>
      </c>
      <c r="K5" s="50">
        <f>C5/B5</f>
        <v>4.7565318503538928E-2</v>
      </c>
    </row>
    <row r="6" spans="1:11" x14ac:dyDescent="0.25">
      <c r="A6" s="35" t="s">
        <v>16</v>
      </c>
      <c r="B6" s="32">
        <v>17670</v>
      </c>
      <c r="C6" s="44">
        <v>625.93799999999999</v>
      </c>
      <c r="D6" s="45">
        <v>431.234831194832</v>
      </c>
      <c r="E6" s="44">
        <v>3.3580000000000001</v>
      </c>
      <c r="F6" s="45">
        <v>8.9624863828160404</v>
      </c>
      <c r="G6" s="117">
        <v>0.504</v>
      </c>
      <c r="H6" s="45">
        <v>1.1059869832901299</v>
      </c>
      <c r="I6" s="117">
        <v>1.752</v>
      </c>
      <c r="J6" s="45">
        <v>7.0802984842890604</v>
      </c>
      <c r="K6" s="49">
        <f>C6/B6</f>
        <v>3.5423769100169776E-2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Q10" sqref="Q10"/>
    </sheetView>
  </sheetViews>
  <sheetFormatPr defaultColWidth="8.875" defaultRowHeight="15.75" x14ac:dyDescent="0.25"/>
  <cols>
    <col min="1" max="1" width="16.625" bestFit="1" customWidth="1"/>
    <col min="2" max="2" width="8.875" bestFit="1" customWidth="1"/>
    <col min="3" max="3" width="8.125" bestFit="1" customWidth="1"/>
    <col min="4" max="5" width="6.625" bestFit="1" customWidth="1"/>
    <col min="6" max="8" width="5.375" bestFit="1" customWidth="1"/>
    <col min="9" max="9" width="4.625" bestFit="1" customWidth="1"/>
    <col min="10" max="10" width="6.375" bestFit="1" customWidth="1"/>
    <col min="11" max="11" width="5.625" bestFit="1" customWidth="1"/>
    <col min="12" max="12" width="6.125" bestFit="1" customWidth="1"/>
    <col min="13" max="13" width="5.625" customWidth="1"/>
  </cols>
  <sheetData>
    <row r="1" spans="1:18" x14ac:dyDescent="0.25">
      <c r="A1" s="12" t="s">
        <v>99</v>
      </c>
      <c r="B1" s="31"/>
      <c r="C1" s="52" t="s">
        <v>130</v>
      </c>
      <c r="D1" s="196" t="s">
        <v>20</v>
      </c>
      <c r="E1" s="197"/>
      <c r="F1" s="196" t="s">
        <v>126</v>
      </c>
      <c r="G1" s="197"/>
      <c r="H1" s="196" t="s">
        <v>3</v>
      </c>
      <c r="I1" s="197"/>
      <c r="J1" s="196" t="s">
        <v>21</v>
      </c>
      <c r="K1" s="197"/>
      <c r="L1" s="12" t="s">
        <v>32</v>
      </c>
      <c r="O1" s="196" t="s">
        <v>132</v>
      </c>
      <c r="P1" s="197"/>
      <c r="Q1" s="196" t="s">
        <v>133</v>
      </c>
      <c r="R1" s="197"/>
    </row>
    <row r="2" spans="1:18" x14ac:dyDescent="0.25">
      <c r="A2" s="13" t="s">
        <v>0</v>
      </c>
      <c r="B2" s="4" t="s">
        <v>33</v>
      </c>
      <c r="C2" s="34" t="s">
        <v>129</v>
      </c>
      <c r="D2" s="6" t="s">
        <v>22</v>
      </c>
      <c r="E2" s="7" t="s">
        <v>23</v>
      </c>
      <c r="F2" s="6" t="s">
        <v>22</v>
      </c>
      <c r="G2" s="7" t="s">
        <v>23</v>
      </c>
      <c r="H2" s="6" t="s">
        <v>22</v>
      </c>
      <c r="I2" s="7" t="s">
        <v>23</v>
      </c>
      <c r="J2" s="6" t="s">
        <v>22</v>
      </c>
      <c r="K2" s="7" t="s">
        <v>23</v>
      </c>
      <c r="L2" s="15"/>
      <c r="O2" s="6" t="s">
        <v>22</v>
      </c>
      <c r="P2" s="7" t="s">
        <v>23</v>
      </c>
      <c r="Q2" s="6" t="s">
        <v>22</v>
      </c>
      <c r="R2" s="7" t="s">
        <v>23</v>
      </c>
    </row>
    <row r="3" spans="1:18" x14ac:dyDescent="0.25">
      <c r="A3" s="33" t="s">
        <v>63</v>
      </c>
      <c r="B3" s="33">
        <v>5000</v>
      </c>
      <c r="C3" s="33">
        <v>0</v>
      </c>
      <c r="D3" s="121">
        <v>87.567999999999998</v>
      </c>
      <c r="E3" s="179">
        <v>28.755664907358099</v>
      </c>
      <c r="F3" s="121">
        <v>1.4610000000000001</v>
      </c>
      <c r="G3" s="122">
        <v>1.0600012276420301</v>
      </c>
      <c r="H3" s="125">
        <v>0.29399999999999998</v>
      </c>
      <c r="I3" s="122">
        <v>0.57956871887628503</v>
      </c>
      <c r="J3" s="125">
        <v>0.34300000000000003</v>
      </c>
      <c r="K3" s="122">
        <v>0.80746702905010304</v>
      </c>
      <c r="L3" s="55">
        <f t="shared" ref="L3:L18" si="0">D3/B3</f>
        <v>1.7513600000000001E-2</v>
      </c>
      <c r="M3" s="22"/>
      <c r="O3" s="188">
        <v>0.75621338472190003</v>
      </c>
      <c r="P3" s="185">
        <v>1.9338626222787101</v>
      </c>
      <c r="Q3" s="184">
        <v>8.3958861441252003E-2</v>
      </c>
      <c r="R3" s="185">
        <v>0.21540713013607601</v>
      </c>
    </row>
    <row r="4" spans="1:18" x14ac:dyDescent="0.25">
      <c r="A4" s="14" t="s">
        <v>64</v>
      </c>
      <c r="B4" s="14">
        <v>5000</v>
      </c>
      <c r="C4" s="14">
        <v>0</v>
      </c>
      <c r="D4" s="123">
        <v>123.52</v>
      </c>
      <c r="E4" s="180">
        <v>40.909402087774097</v>
      </c>
      <c r="F4" s="123">
        <v>1.0049999999999999</v>
      </c>
      <c r="G4" s="124">
        <v>8.3558255019967706E-2</v>
      </c>
      <c r="H4" s="116">
        <v>5.0000000000000001E-3</v>
      </c>
      <c r="I4" s="124">
        <v>8.3558255019967706E-2</v>
      </c>
      <c r="J4" s="116">
        <v>1E-3</v>
      </c>
      <c r="K4" s="124">
        <v>3.1622776601683902E-2</v>
      </c>
      <c r="L4" s="50">
        <f t="shared" si="0"/>
        <v>2.4704E-2</v>
      </c>
      <c r="M4" s="22"/>
      <c r="O4" s="153"/>
      <c r="P4" s="161"/>
      <c r="Q4" s="186"/>
      <c r="R4" s="175"/>
    </row>
    <row r="5" spans="1:18" x14ac:dyDescent="0.25">
      <c r="A5" s="14" t="s">
        <v>65</v>
      </c>
      <c r="B5" s="14">
        <v>5000</v>
      </c>
      <c r="C5" s="14">
        <v>0</v>
      </c>
      <c r="D5" s="123">
        <v>87.122</v>
      </c>
      <c r="E5" s="180">
        <v>27.590112908981201</v>
      </c>
      <c r="F5" s="123">
        <v>1.7150000000000001</v>
      </c>
      <c r="G5" s="124">
        <v>1.58754379318976</v>
      </c>
      <c r="H5" s="116">
        <v>0.373</v>
      </c>
      <c r="I5" s="124">
        <v>0.60847451979622302</v>
      </c>
      <c r="J5" s="116">
        <v>0.58299999999999996</v>
      </c>
      <c r="K5" s="124">
        <v>1.29181259468229</v>
      </c>
      <c r="L5" s="48">
        <f t="shared" si="0"/>
        <v>1.74244E-2</v>
      </c>
      <c r="M5" s="41"/>
      <c r="O5" s="153"/>
      <c r="P5" s="161"/>
      <c r="Q5" s="186"/>
      <c r="R5" s="175"/>
    </row>
    <row r="6" spans="1:18" x14ac:dyDescent="0.25">
      <c r="A6" s="14" t="s">
        <v>66</v>
      </c>
      <c r="B6" s="14">
        <v>5000</v>
      </c>
      <c r="C6" s="14">
        <v>0</v>
      </c>
      <c r="D6" s="123">
        <v>73.725999999999999</v>
      </c>
      <c r="E6" s="180">
        <v>26.629495940668001</v>
      </c>
      <c r="F6" s="123">
        <v>3.24</v>
      </c>
      <c r="G6" s="124">
        <v>2.8039725858614002</v>
      </c>
      <c r="H6" s="116">
        <v>0.752</v>
      </c>
      <c r="I6" s="124">
        <v>0.65185958681369705</v>
      </c>
      <c r="J6" s="116">
        <v>2.0259999999999998</v>
      </c>
      <c r="K6" s="124">
        <v>2.61498798508944</v>
      </c>
      <c r="L6" s="48">
        <f t="shared" si="0"/>
        <v>1.47452E-2</v>
      </c>
      <c r="M6" s="41"/>
      <c r="O6" s="153"/>
      <c r="P6" s="161"/>
      <c r="Q6" s="186"/>
      <c r="R6" s="175"/>
    </row>
    <row r="7" spans="1:18" x14ac:dyDescent="0.25">
      <c r="A7" s="14" t="s">
        <v>67</v>
      </c>
      <c r="B7" s="14">
        <v>5000</v>
      </c>
      <c r="C7" s="14">
        <v>0</v>
      </c>
      <c r="D7" s="123">
        <v>72.006</v>
      </c>
      <c r="E7" s="180">
        <v>21.202488285800499</v>
      </c>
      <c r="F7" s="123">
        <v>1.163</v>
      </c>
      <c r="G7" s="124">
        <v>0.54472720487205795</v>
      </c>
      <c r="H7" s="116">
        <v>0.128</v>
      </c>
      <c r="I7" s="124">
        <v>0.39467932777353698</v>
      </c>
      <c r="J7" s="116">
        <v>0.11600000000000001</v>
      </c>
      <c r="K7" s="124">
        <v>0.39585439330731398</v>
      </c>
      <c r="L7" s="48">
        <f t="shared" si="0"/>
        <v>1.4401199999999999E-2</v>
      </c>
      <c r="M7" s="41"/>
      <c r="O7" s="153"/>
      <c r="P7" s="161"/>
      <c r="Q7" s="186"/>
      <c r="R7" s="175"/>
    </row>
    <row r="8" spans="1:18" x14ac:dyDescent="0.25">
      <c r="A8" s="14" t="s">
        <v>68</v>
      </c>
      <c r="B8" s="14">
        <v>5000</v>
      </c>
      <c r="C8" s="14">
        <v>0</v>
      </c>
      <c r="D8" s="123">
        <v>60.124000000000002</v>
      </c>
      <c r="E8" s="180">
        <v>15.821850554058299</v>
      </c>
      <c r="F8" s="123">
        <v>1.014</v>
      </c>
      <c r="G8" s="124">
        <v>0.125776865201118</v>
      </c>
      <c r="H8" s="116">
        <v>1.2999999999999999E-2</v>
      </c>
      <c r="I8" s="124">
        <v>0.113330683593825</v>
      </c>
      <c r="J8" s="116">
        <v>1.0999999999999999E-2</v>
      </c>
      <c r="K8" s="124">
        <v>0.113542467349851</v>
      </c>
      <c r="L8" s="48">
        <f t="shared" si="0"/>
        <v>1.20248E-2</v>
      </c>
      <c r="M8" s="41"/>
      <c r="O8" s="153"/>
      <c r="P8" s="161"/>
      <c r="Q8" s="186"/>
      <c r="R8" s="175"/>
    </row>
    <row r="9" spans="1:18" x14ac:dyDescent="0.25">
      <c r="A9" s="14" t="s">
        <v>69</v>
      </c>
      <c r="B9" s="14">
        <v>5000</v>
      </c>
      <c r="C9" s="14">
        <v>0</v>
      </c>
      <c r="D9" s="123">
        <v>100.226</v>
      </c>
      <c r="E9" s="180">
        <v>34.633573428227201</v>
      </c>
      <c r="F9" s="123">
        <v>1.736</v>
      </c>
      <c r="G9" s="124">
        <v>1.34540481421545</v>
      </c>
      <c r="H9" s="116">
        <v>0.45400000000000001</v>
      </c>
      <c r="I9" s="124">
        <v>0.710203061376386</v>
      </c>
      <c r="J9" s="116">
        <v>0.55900000000000005</v>
      </c>
      <c r="K9" s="124">
        <v>1.0656709879952</v>
      </c>
      <c r="L9" s="50">
        <f t="shared" si="0"/>
        <v>2.0045199999999999E-2</v>
      </c>
      <c r="M9" s="22"/>
      <c r="O9" s="153"/>
      <c r="P9" s="161"/>
      <c r="Q9" s="186"/>
      <c r="R9" s="175"/>
    </row>
    <row r="10" spans="1:18" x14ac:dyDescent="0.25">
      <c r="A10" s="14" t="s">
        <v>77</v>
      </c>
      <c r="B10" s="14">
        <v>5000</v>
      </c>
      <c r="C10" s="14">
        <v>0</v>
      </c>
      <c r="D10" s="123">
        <v>97.762</v>
      </c>
      <c r="E10" s="180">
        <v>35.6777838473785</v>
      </c>
      <c r="F10" s="123">
        <v>2.641</v>
      </c>
      <c r="G10" s="124">
        <v>2.2304918950971402</v>
      </c>
      <c r="H10" s="116">
        <v>0.80900000000000005</v>
      </c>
      <c r="I10" s="124">
        <v>0.91068564738242497</v>
      </c>
      <c r="J10" s="116">
        <v>1.0780000000000001</v>
      </c>
      <c r="K10" s="124">
        <v>1.57746771897381</v>
      </c>
      <c r="L10" s="48">
        <f t="shared" si="0"/>
        <v>1.9552400000000001E-2</v>
      </c>
      <c r="M10" s="41"/>
      <c r="O10" s="153"/>
      <c r="P10" s="161"/>
      <c r="Q10" s="186"/>
      <c r="R10" s="175"/>
    </row>
    <row r="11" spans="1:18" x14ac:dyDescent="0.25">
      <c r="A11" s="14" t="s">
        <v>80</v>
      </c>
      <c r="B11" s="14">
        <v>5000</v>
      </c>
      <c r="C11" s="14">
        <v>0</v>
      </c>
      <c r="D11" s="123">
        <v>103.47199999999999</v>
      </c>
      <c r="E11" s="180">
        <v>46.8874359252844</v>
      </c>
      <c r="F11" s="123">
        <v>4.2910000000000004</v>
      </c>
      <c r="G11" s="124">
        <v>3.9130078751045998</v>
      </c>
      <c r="H11" s="116">
        <v>1.2929999999999999</v>
      </c>
      <c r="I11" s="124">
        <v>1.14387912799364</v>
      </c>
      <c r="J11" s="116">
        <v>1.829</v>
      </c>
      <c r="K11" s="124">
        <v>2.0064358411832699</v>
      </c>
      <c r="L11" s="50">
        <f t="shared" si="0"/>
        <v>2.0694399999999998E-2</v>
      </c>
      <c r="M11" s="22"/>
      <c r="O11" s="153"/>
      <c r="P11" s="161"/>
      <c r="Q11" s="186"/>
      <c r="R11" s="175"/>
    </row>
    <row r="12" spans="1:18" x14ac:dyDescent="0.25">
      <c r="A12" s="14" t="s">
        <v>81</v>
      </c>
      <c r="B12" s="14">
        <v>5000</v>
      </c>
      <c r="C12" s="14">
        <v>0</v>
      </c>
      <c r="D12" s="123">
        <v>114.572</v>
      </c>
      <c r="E12" s="180">
        <v>58.598042173323002</v>
      </c>
      <c r="F12" s="123">
        <v>6.2469999999999999</v>
      </c>
      <c r="G12" s="124">
        <v>5.3876727831242404</v>
      </c>
      <c r="H12" s="116">
        <v>1.79</v>
      </c>
      <c r="I12" s="124">
        <v>1.4635716730116199</v>
      </c>
      <c r="J12" s="116">
        <v>2.69</v>
      </c>
      <c r="K12" s="124">
        <v>2.6074314370082101</v>
      </c>
      <c r="L12" s="48">
        <f t="shared" si="0"/>
        <v>2.2914400000000001E-2</v>
      </c>
      <c r="M12" s="41"/>
      <c r="O12" s="153"/>
      <c r="P12" s="161"/>
      <c r="Q12" s="186"/>
      <c r="R12" s="175"/>
    </row>
    <row r="13" spans="1:18" x14ac:dyDescent="0.25">
      <c r="A13" s="14" t="s">
        <v>84</v>
      </c>
      <c r="B13" s="14">
        <v>5000</v>
      </c>
      <c r="C13" s="14">
        <v>0</v>
      </c>
      <c r="D13" s="123">
        <v>87.27</v>
      </c>
      <c r="E13" s="180">
        <v>29.0071114127641</v>
      </c>
      <c r="F13" s="123">
        <v>2.0259999999999998</v>
      </c>
      <c r="G13" s="124">
        <v>2.0541527556497599</v>
      </c>
      <c r="H13" s="116">
        <v>0.57699999999999996</v>
      </c>
      <c r="I13" s="124">
        <v>0.91153820649598405</v>
      </c>
      <c r="J13" s="116">
        <v>0.499</v>
      </c>
      <c r="K13" s="124">
        <v>0.97926398787965596</v>
      </c>
      <c r="L13" s="50">
        <f t="shared" si="0"/>
        <v>1.7454000000000001E-2</v>
      </c>
      <c r="M13" s="22"/>
      <c r="O13" s="153"/>
      <c r="P13" s="161"/>
      <c r="Q13" s="186"/>
      <c r="R13" s="175"/>
    </row>
    <row r="14" spans="1:18" x14ac:dyDescent="0.25">
      <c r="A14" s="14" t="s">
        <v>86</v>
      </c>
      <c r="B14" s="14">
        <v>5000</v>
      </c>
      <c r="C14" s="14">
        <v>0</v>
      </c>
      <c r="D14" s="123">
        <v>101.488</v>
      </c>
      <c r="E14" s="180">
        <v>48.061541462668103</v>
      </c>
      <c r="F14" s="123">
        <v>3.484</v>
      </c>
      <c r="G14" s="124">
        <v>6.0232901328114696</v>
      </c>
      <c r="H14" s="116">
        <v>1.0569999999999999</v>
      </c>
      <c r="I14" s="124">
        <v>1.46146737455438</v>
      </c>
      <c r="J14" s="116">
        <v>0.90600000000000003</v>
      </c>
      <c r="K14" s="124">
        <v>1.7378677119344199</v>
      </c>
      <c r="L14" s="48">
        <f t="shared" si="0"/>
        <v>2.0297599999999999E-2</v>
      </c>
      <c r="M14" s="41"/>
      <c r="O14" s="153"/>
      <c r="P14" s="161"/>
      <c r="Q14" s="186"/>
      <c r="R14" s="175"/>
    </row>
    <row r="15" spans="1:18" x14ac:dyDescent="0.25">
      <c r="A15" s="14" t="s">
        <v>87</v>
      </c>
      <c r="B15" s="14">
        <v>20000</v>
      </c>
      <c r="C15" s="14">
        <v>0</v>
      </c>
      <c r="D15" s="123">
        <v>159.77000000000001</v>
      </c>
      <c r="E15" s="180">
        <v>53.437165256314202</v>
      </c>
      <c r="F15" s="123">
        <v>1.5149999999999999</v>
      </c>
      <c r="G15" s="124">
        <v>1.0940621426463699</v>
      </c>
      <c r="H15" s="116">
        <v>0.34599999999999997</v>
      </c>
      <c r="I15" s="124">
        <v>0.63141324240364005</v>
      </c>
      <c r="J15" s="116">
        <v>0.38900000000000001</v>
      </c>
      <c r="K15" s="124">
        <v>0.88569942049403805</v>
      </c>
      <c r="L15" s="50">
        <f t="shared" si="0"/>
        <v>7.9885000000000008E-3</v>
      </c>
      <c r="M15" s="22"/>
      <c r="O15" s="153"/>
      <c r="P15" s="161"/>
      <c r="Q15" s="186"/>
      <c r="R15" s="175"/>
    </row>
    <row r="16" spans="1:18" x14ac:dyDescent="0.25">
      <c r="A16" s="14" t="s">
        <v>90</v>
      </c>
      <c r="B16" s="14">
        <v>50000</v>
      </c>
      <c r="C16" s="14">
        <v>0</v>
      </c>
      <c r="D16" s="123">
        <v>254.96799999999999</v>
      </c>
      <c r="E16" s="180">
        <v>91.668195324409098</v>
      </c>
      <c r="F16" s="123">
        <v>1.5529999999999999</v>
      </c>
      <c r="G16" s="124">
        <v>1.1876875016609301</v>
      </c>
      <c r="H16" s="116">
        <v>0.35299999999999998</v>
      </c>
      <c r="I16" s="124">
        <v>0.64870009388916905</v>
      </c>
      <c r="J16" s="116">
        <v>0.40799999999999997</v>
      </c>
      <c r="K16" s="124">
        <v>0.88787630012537899</v>
      </c>
      <c r="L16" s="48">
        <f t="shared" si="0"/>
        <v>5.0993599999999998E-3</v>
      </c>
      <c r="M16" s="41"/>
      <c r="O16" s="153"/>
      <c r="P16" s="161"/>
      <c r="Q16" s="186"/>
      <c r="R16" s="175"/>
    </row>
    <row r="17" spans="1:18" x14ac:dyDescent="0.25">
      <c r="A17" s="14" t="s">
        <v>91</v>
      </c>
      <c r="B17" s="14">
        <v>30000</v>
      </c>
      <c r="C17" s="14">
        <v>0</v>
      </c>
      <c r="D17" s="123">
        <v>217.36799999999999</v>
      </c>
      <c r="E17" s="180">
        <v>156.24500336675399</v>
      </c>
      <c r="F17" s="123">
        <v>21.055</v>
      </c>
      <c r="G17" s="124">
        <v>28.3021021124577</v>
      </c>
      <c r="H17" s="116">
        <v>1.823</v>
      </c>
      <c r="I17" s="124">
        <v>1.51854436121471</v>
      </c>
      <c r="J17" s="116">
        <v>12.259</v>
      </c>
      <c r="K17" s="124">
        <v>12.0257447809912</v>
      </c>
      <c r="L17" s="50">
        <f t="shared" si="0"/>
        <v>7.2455999999999996E-3</v>
      </c>
      <c r="M17" s="22"/>
      <c r="O17" s="153"/>
      <c r="P17" s="161"/>
      <c r="Q17" s="186"/>
      <c r="R17" s="175"/>
    </row>
    <row r="18" spans="1:18" x14ac:dyDescent="0.25">
      <c r="A18" s="14" t="s">
        <v>94</v>
      </c>
      <c r="B18" s="14">
        <v>30000</v>
      </c>
      <c r="C18" s="14">
        <v>0</v>
      </c>
      <c r="D18" s="123">
        <v>87.111999999999995</v>
      </c>
      <c r="E18" s="180">
        <v>21.495709374699</v>
      </c>
      <c r="F18" s="123">
        <v>1</v>
      </c>
      <c r="G18" s="124">
        <v>0</v>
      </c>
      <c r="H18" s="116">
        <v>0</v>
      </c>
      <c r="I18" s="124">
        <v>0</v>
      </c>
      <c r="J18" s="116">
        <v>0</v>
      </c>
      <c r="K18" s="124">
        <v>0</v>
      </c>
      <c r="L18" s="50">
        <f t="shared" si="0"/>
        <v>2.9037333333333331E-3</v>
      </c>
      <c r="M18" s="104"/>
      <c r="O18" s="153"/>
      <c r="P18" s="161"/>
      <c r="Q18" s="186"/>
      <c r="R18" s="175"/>
    </row>
    <row r="19" spans="1:18" x14ac:dyDescent="0.25">
      <c r="A19" s="14" t="s">
        <v>96</v>
      </c>
      <c r="B19" s="14">
        <v>10000</v>
      </c>
      <c r="C19" s="14">
        <v>0</v>
      </c>
      <c r="D19" s="123">
        <v>440.822</v>
      </c>
      <c r="E19" s="180">
        <v>223.77399114981</v>
      </c>
      <c r="F19" s="123">
        <v>3.016</v>
      </c>
      <c r="G19" s="124">
        <v>3.4370856197594999</v>
      </c>
      <c r="H19" s="116">
        <v>0.90300000000000002</v>
      </c>
      <c r="I19" s="124">
        <v>0.80014450646819701</v>
      </c>
      <c r="J19" s="116">
        <v>1.5720000000000001</v>
      </c>
      <c r="K19" s="124">
        <v>1.96180138257284</v>
      </c>
      <c r="L19" s="50">
        <f t="shared" ref="L19:L25" si="1">D19/B19</f>
        <v>4.4082200000000002E-2</v>
      </c>
      <c r="M19" s="104"/>
      <c r="O19" s="153"/>
      <c r="P19" s="161"/>
      <c r="Q19" s="186"/>
      <c r="R19" s="175"/>
    </row>
    <row r="20" spans="1:18" x14ac:dyDescent="0.25">
      <c r="A20" s="14" t="s">
        <v>106</v>
      </c>
      <c r="B20" s="20">
        <v>5000</v>
      </c>
      <c r="C20" s="20">
        <v>0</v>
      </c>
      <c r="D20" s="153">
        <v>171.06399999999999</v>
      </c>
      <c r="E20" s="10">
        <v>101.936583084636</v>
      </c>
      <c r="F20" s="153">
        <v>2.1909999999999998</v>
      </c>
      <c r="G20" s="161">
        <v>1.6796845954941499</v>
      </c>
      <c r="H20" s="153">
        <v>0.57199999999999995</v>
      </c>
      <c r="I20" s="161">
        <v>0.65210523785753804</v>
      </c>
      <c r="J20" s="153">
        <v>1.022</v>
      </c>
      <c r="K20" s="161">
        <v>1.46549092923282</v>
      </c>
      <c r="L20" s="50">
        <f t="shared" si="1"/>
        <v>3.4212800000000002E-2</v>
      </c>
      <c r="M20" s="10"/>
      <c r="O20" s="153"/>
      <c r="P20" s="161"/>
      <c r="Q20" s="186"/>
      <c r="R20" s="175"/>
    </row>
    <row r="21" spans="1:18" x14ac:dyDescent="0.25">
      <c r="A21" s="153" t="s">
        <v>115</v>
      </c>
      <c r="B21" s="20">
        <v>5000</v>
      </c>
      <c r="C21" s="20">
        <v>0</v>
      </c>
      <c r="D21" s="10">
        <v>315.07799999999997</v>
      </c>
      <c r="E21" s="10">
        <v>297.68978673297602</v>
      </c>
      <c r="F21" s="153">
        <v>55.939</v>
      </c>
      <c r="G21" s="161">
        <v>99.084433711880607</v>
      </c>
      <c r="H21" s="153">
        <v>5.7539999999999996</v>
      </c>
      <c r="I21" s="161">
        <v>10.2173322290057</v>
      </c>
      <c r="J21" s="153">
        <v>9.9849999999999994</v>
      </c>
      <c r="K21" s="161">
        <v>15.5391196417056</v>
      </c>
      <c r="L21" s="50">
        <f t="shared" si="1"/>
        <v>6.3015599999999991E-2</v>
      </c>
      <c r="M21" s="10"/>
      <c r="O21" s="153"/>
      <c r="P21" s="161"/>
      <c r="Q21" s="186"/>
      <c r="R21" s="175"/>
    </row>
    <row r="22" spans="1:18" x14ac:dyDescent="0.25">
      <c r="A22" s="153" t="s">
        <v>116</v>
      </c>
      <c r="B22" s="20">
        <v>5000</v>
      </c>
      <c r="C22" s="20">
        <v>0</v>
      </c>
      <c r="D22" s="10">
        <v>129.244</v>
      </c>
      <c r="E22" s="10">
        <v>90.294482431417507</v>
      </c>
      <c r="F22" s="153">
        <v>6.7039999999999997</v>
      </c>
      <c r="G22" s="161">
        <v>12.643426760188101</v>
      </c>
      <c r="H22" s="153">
        <v>1.6539999999999999</v>
      </c>
      <c r="I22" s="161">
        <v>2.6028943618708702</v>
      </c>
      <c r="J22" s="153">
        <v>1.484</v>
      </c>
      <c r="K22" s="161">
        <v>2.9192920830684499</v>
      </c>
      <c r="L22" s="50">
        <f t="shared" si="1"/>
        <v>2.5848800000000002E-2</v>
      </c>
      <c r="M22" s="10"/>
      <c r="O22" s="153"/>
      <c r="P22" s="161"/>
      <c r="Q22" s="186"/>
      <c r="R22" s="175"/>
    </row>
    <row r="23" spans="1:18" x14ac:dyDescent="0.25">
      <c r="A23" s="153" t="s">
        <v>117</v>
      </c>
      <c r="B23" s="20">
        <v>5000</v>
      </c>
      <c r="C23" s="20">
        <v>0</v>
      </c>
      <c r="D23" s="10">
        <v>169.59399999999999</v>
      </c>
      <c r="E23" s="10">
        <v>139.18494031902901</v>
      </c>
      <c r="F23" s="153">
        <v>12.166</v>
      </c>
      <c r="G23" s="161">
        <v>19.671232838879199</v>
      </c>
      <c r="H23" s="153">
        <v>2.6480000000000001</v>
      </c>
      <c r="I23" s="161">
        <v>3.5890077984001501</v>
      </c>
      <c r="J23" s="153">
        <v>2.6030000000000002</v>
      </c>
      <c r="K23" s="161">
        <v>4.4408458779957902</v>
      </c>
      <c r="L23" s="50">
        <f t="shared" si="1"/>
        <v>3.3918799999999999E-2</v>
      </c>
      <c r="M23" s="10"/>
      <c r="O23" s="153"/>
      <c r="P23" s="161"/>
      <c r="Q23" s="186"/>
      <c r="R23" s="175"/>
    </row>
    <row r="24" spans="1:18" x14ac:dyDescent="0.25">
      <c r="A24" s="153" t="s">
        <v>118</v>
      </c>
      <c r="B24" s="20">
        <v>5000</v>
      </c>
      <c r="C24" s="20">
        <v>0</v>
      </c>
      <c r="D24" s="10">
        <v>83.971999999999994</v>
      </c>
      <c r="E24" s="10">
        <v>37.926951758211104</v>
      </c>
      <c r="F24" s="153">
        <v>2.1850000000000001</v>
      </c>
      <c r="G24" s="161">
        <v>1.8428703620090101</v>
      </c>
      <c r="H24" s="153">
        <v>0.54200000000000004</v>
      </c>
      <c r="I24" s="161">
        <v>0.63611370103201403</v>
      </c>
      <c r="J24" s="153">
        <v>1.0609999999999999</v>
      </c>
      <c r="K24" s="161">
        <v>1.6763320342608501</v>
      </c>
      <c r="L24" s="50">
        <f t="shared" si="1"/>
        <v>1.6794399999999998E-2</v>
      </c>
      <c r="O24" s="153"/>
      <c r="P24" s="161"/>
      <c r="Q24" s="186"/>
      <c r="R24" s="175"/>
    </row>
    <row r="25" spans="1:18" x14ac:dyDescent="0.25">
      <c r="A25" s="152" t="s">
        <v>122</v>
      </c>
      <c r="B25" s="35">
        <v>10000</v>
      </c>
      <c r="C25" s="35">
        <v>0</v>
      </c>
      <c r="D25" s="11">
        <v>504.16800000000001</v>
      </c>
      <c r="E25" s="11">
        <v>471.86686057627497</v>
      </c>
      <c r="F25" s="152">
        <v>33.194000000000003</v>
      </c>
      <c r="G25" s="142">
        <v>107.57825730808899</v>
      </c>
      <c r="H25" s="152">
        <v>2.6</v>
      </c>
      <c r="I25" s="142">
        <v>7.2205357236244199</v>
      </c>
      <c r="J25" s="152">
        <v>2.8220000000000001</v>
      </c>
      <c r="K25" s="142">
        <v>7.8919325008897001</v>
      </c>
      <c r="L25" s="51">
        <f t="shared" si="1"/>
        <v>5.0416799999999998E-2</v>
      </c>
      <c r="O25" s="152"/>
      <c r="P25" s="142"/>
      <c r="Q25" s="187"/>
      <c r="R25" s="177"/>
    </row>
    <row r="28" spans="1:18" x14ac:dyDescent="0.25">
      <c r="A28" t="s">
        <v>70</v>
      </c>
    </row>
    <row r="29" spans="1:18" x14ac:dyDescent="0.25">
      <c r="A29" t="s">
        <v>71</v>
      </c>
    </row>
    <row r="30" spans="1:18" x14ac:dyDescent="0.25">
      <c r="A30" t="s">
        <v>72</v>
      </c>
    </row>
    <row r="31" spans="1:18" x14ac:dyDescent="0.25">
      <c r="A31" t="s">
        <v>73</v>
      </c>
    </row>
    <row r="32" spans="1:18" x14ac:dyDescent="0.25">
      <c r="A32" t="s">
        <v>74</v>
      </c>
    </row>
    <row r="33" spans="1:1" x14ac:dyDescent="0.25">
      <c r="A33" t="s">
        <v>75</v>
      </c>
    </row>
    <row r="34" spans="1:1" x14ac:dyDescent="0.25">
      <c r="A34" t="s">
        <v>76</v>
      </c>
    </row>
    <row r="35" spans="1:1" x14ac:dyDescent="0.25">
      <c r="A35" t="s">
        <v>78</v>
      </c>
    </row>
    <row r="36" spans="1:1" x14ac:dyDescent="0.25">
      <c r="A36" t="s">
        <v>79</v>
      </c>
    </row>
    <row r="37" spans="1:1" x14ac:dyDescent="0.25">
      <c r="A37" t="s">
        <v>82</v>
      </c>
    </row>
    <row r="38" spans="1:1" x14ac:dyDescent="0.25">
      <c r="A38" t="s">
        <v>83</v>
      </c>
    </row>
    <row r="39" spans="1:1" x14ac:dyDescent="0.25">
      <c r="A39" t="s">
        <v>85</v>
      </c>
    </row>
    <row r="40" spans="1:1" x14ac:dyDescent="0.25">
      <c r="A40" t="s">
        <v>88</v>
      </c>
    </row>
    <row r="41" spans="1:1" x14ac:dyDescent="0.25">
      <c r="A41" t="s">
        <v>89</v>
      </c>
    </row>
    <row r="42" spans="1:1" x14ac:dyDescent="0.25">
      <c r="A42" t="s">
        <v>92</v>
      </c>
    </row>
    <row r="43" spans="1:1" x14ac:dyDescent="0.25">
      <c r="A43" t="s">
        <v>93</v>
      </c>
    </row>
    <row r="44" spans="1:1" x14ac:dyDescent="0.25">
      <c r="A44" t="s">
        <v>95</v>
      </c>
    </row>
    <row r="45" spans="1:1" x14ac:dyDescent="0.25">
      <c r="A45" t="s">
        <v>107</v>
      </c>
    </row>
    <row r="46" spans="1:1" x14ac:dyDescent="0.25">
      <c r="A46" t="s">
        <v>112</v>
      </c>
    </row>
    <row r="47" spans="1:1" x14ac:dyDescent="0.25">
      <c r="A47" t="s">
        <v>113</v>
      </c>
    </row>
    <row r="48" spans="1:1" x14ac:dyDescent="0.25">
      <c r="A48" t="s">
        <v>114</v>
      </c>
    </row>
    <row r="49" spans="1:1" x14ac:dyDescent="0.25">
      <c r="A49" t="s">
        <v>119</v>
      </c>
    </row>
    <row r="50" spans="1:1" x14ac:dyDescent="0.25">
      <c r="A50" t="s">
        <v>123</v>
      </c>
    </row>
  </sheetData>
  <mergeCells count="6">
    <mergeCell ref="O1:P1"/>
    <mergeCell ref="Q1:R1"/>
    <mergeCell ref="D1:E1"/>
    <mergeCell ref="F1:G1"/>
    <mergeCell ref="H1:I1"/>
    <mergeCell ref="J1:K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10" zoomScaleNormal="110" workbookViewId="0">
      <selection activeCell="B2" sqref="B2"/>
    </sheetView>
  </sheetViews>
  <sheetFormatPr defaultColWidth="11" defaultRowHeight="15.75" x14ac:dyDescent="0.25"/>
  <cols>
    <col min="1" max="1" width="17.5" bestFit="1" customWidth="1"/>
    <col min="2" max="2" width="8.875" bestFit="1" customWidth="1"/>
    <col min="3" max="3" width="9.375" customWidth="1"/>
    <col min="4" max="4" width="8.625" bestFit="1" customWidth="1"/>
    <col min="5" max="5" width="6.875" bestFit="1" customWidth="1"/>
    <col min="6" max="6" width="6.375" bestFit="1" customWidth="1"/>
    <col min="7" max="7" width="4.5" bestFit="1" customWidth="1"/>
    <col min="8" max="8" width="5" bestFit="1" customWidth="1"/>
    <col min="9" max="9" width="4.375" bestFit="1" customWidth="1"/>
  </cols>
  <sheetData>
    <row r="1" spans="1:9" x14ac:dyDescent="0.25">
      <c r="A1" s="12" t="s">
        <v>137</v>
      </c>
      <c r="B1" s="31"/>
      <c r="C1" s="52" t="s">
        <v>124</v>
      </c>
      <c r="D1" s="196" t="s">
        <v>20</v>
      </c>
      <c r="E1" s="197"/>
      <c r="F1" s="12" t="s">
        <v>32</v>
      </c>
      <c r="G1" s="196" t="s">
        <v>26</v>
      </c>
      <c r="H1" s="198"/>
      <c r="I1" s="197"/>
    </row>
    <row r="2" spans="1:9" x14ac:dyDescent="0.25">
      <c r="A2" s="13" t="s">
        <v>0</v>
      </c>
      <c r="B2" s="4" t="s">
        <v>33</v>
      </c>
      <c r="C2" s="34" t="s">
        <v>125</v>
      </c>
      <c r="D2" s="6" t="s">
        <v>22</v>
      </c>
      <c r="E2" s="7" t="s">
        <v>23</v>
      </c>
      <c r="F2" s="15"/>
      <c r="G2" s="62" t="s">
        <v>22</v>
      </c>
      <c r="H2" s="59" t="s">
        <v>27</v>
      </c>
      <c r="I2" s="47" t="s">
        <v>28</v>
      </c>
    </row>
    <row r="3" spans="1:9" s="40" customFormat="1" x14ac:dyDescent="0.25">
      <c r="A3" s="97" t="s">
        <v>7</v>
      </c>
      <c r="B3" s="97">
        <v>187</v>
      </c>
      <c r="C3" s="97">
        <v>0</v>
      </c>
      <c r="D3" s="26">
        <v>82.373999999999995</v>
      </c>
      <c r="E3" s="25">
        <v>46.214498849429297</v>
      </c>
      <c r="F3" s="190">
        <f t="shared" ref="F3:F13" si="0">D3/B3</f>
        <v>0.44050267379679142</v>
      </c>
      <c r="G3" s="105">
        <v>13</v>
      </c>
      <c r="H3" s="106">
        <v>20</v>
      </c>
      <c r="I3" s="107">
        <v>8</v>
      </c>
    </row>
    <row r="4" spans="1:9" s="40" customFormat="1" x14ac:dyDescent="0.25">
      <c r="A4" s="20"/>
      <c r="B4" s="20">
        <v>187</v>
      </c>
      <c r="C4" s="20">
        <v>50</v>
      </c>
      <c r="D4" s="24">
        <v>87.141999999999996</v>
      </c>
      <c r="E4" s="25">
        <v>47.652645368443203</v>
      </c>
      <c r="F4" s="191">
        <f t="shared" si="0"/>
        <v>0.46599999999999997</v>
      </c>
      <c r="G4" s="91">
        <v>14</v>
      </c>
      <c r="H4" s="92">
        <v>23</v>
      </c>
      <c r="I4" s="93">
        <v>8</v>
      </c>
    </row>
    <row r="5" spans="1:9" s="40" customFormat="1" x14ac:dyDescent="0.25">
      <c r="A5" s="20"/>
      <c r="B5" s="20">
        <v>187</v>
      </c>
      <c r="C5" s="20">
        <v>100</v>
      </c>
      <c r="D5" s="24">
        <v>96.037999999999997</v>
      </c>
      <c r="E5" s="25">
        <v>47.179322212643498</v>
      </c>
      <c r="F5" s="191">
        <f t="shared" si="0"/>
        <v>0.51357219251336894</v>
      </c>
      <c r="G5" s="91">
        <v>17</v>
      </c>
      <c r="H5" s="92">
        <v>30</v>
      </c>
      <c r="I5" s="93">
        <v>8</v>
      </c>
    </row>
    <row r="6" spans="1:9" s="40" customFormat="1" x14ac:dyDescent="0.25">
      <c r="A6" s="35"/>
      <c r="B6" s="35">
        <v>187</v>
      </c>
      <c r="C6" s="35">
        <v>150</v>
      </c>
      <c r="D6" s="89">
        <v>126.908</v>
      </c>
      <c r="E6" s="45">
        <v>56.076948563203402</v>
      </c>
      <c r="F6" s="192">
        <f t="shared" si="0"/>
        <v>0.67865240641711233</v>
      </c>
      <c r="G6" s="28">
        <v>31</v>
      </c>
      <c r="H6" s="29">
        <v>54</v>
      </c>
      <c r="I6" s="30">
        <v>8</v>
      </c>
    </row>
    <row r="7" spans="1:9" s="40" customFormat="1" x14ac:dyDescent="0.25">
      <c r="A7" s="97" t="s">
        <v>8</v>
      </c>
      <c r="B7" s="97">
        <v>18034</v>
      </c>
      <c r="C7" s="97">
        <v>0</v>
      </c>
      <c r="D7" s="26">
        <v>531.02599999999995</v>
      </c>
      <c r="E7" s="25">
        <v>364.72422881827703</v>
      </c>
      <c r="F7" s="190">
        <f t="shared" si="0"/>
        <v>2.9445824553620936E-2</v>
      </c>
      <c r="G7" s="105">
        <v>22</v>
      </c>
      <c r="H7" s="106">
        <v>81</v>
      </c>
      <c r="I7" s="107">
        <v>15</v>
      </c>
    </row>
    <row r="8" spans="1:9" s="40" customFormat="1" x14ac:dyDescent="0.25">
      <c r="A8" s="20"/>
      <c r="B8" s="20">
        <v>18034</v>
      </c>
      <c r="C8" s="20">
        <v>5000</v>
      </c>
      <c r="D8" s="24">
        <v>761.68100000000004</v>
      </c>
      <c r="E8" s="25">
        <v>487.13734000487699</v>
      </c>
      <c r="F8" s="191">
        <f t="shared" si="0"/>
        <v>4.2235832316735056E-2</v>
      </c>
      <c r="G8" s="91">
        <v>25</v>
      </c>
      <c r="H8" s="92">
        <v>97</v>
      </c>
      <c r="I8" s="93">
        <v>15</v>
      </c>
    </row>
    <row r="9" spans="1:9" s="40" customFormat="1" x14ac:dyDescent="0.25">
      <c r="A9" s="20"/>
      <c r="B9" s="20">
        <v>18034</v>
      </c>
      <c r="C9" s="20">
        <v>10000</v>
      </c>
      <c r="D9" s="24"/>
      <c r="E9" s="25"/>
      <c r="F9" s="191">
        <f t="shared" si="0"/>
        <v>0</v>
      </c>
      <c r="G9" s="91"/>
      <c r="H9" s="92"/>
      <c r="I9" s="93"/>
    </row>
    <row r="10" spans="1:9" s="40" customFormat="1" x14ac:dyDescent="0.25">
      <c r="A10" s="35"/>
      <c r="B10" s="35">
        <v>18034</v>
      </c>
      <c r="C10" s="35">
        <v>15000</v>
      </c>
      <c r="D10" s="89"/>
      <c r="E10" s="45"/>
      <c r="F10" s="192">
        <f t="shared" si="0"/>
        <v>0</v>
      </c>
      <c r="G10" s="28"/>
      <c r="H10" s="29"/>
      <c r="I10" s="30"/>
    </row>
    <row r="11" spans="1:9" x14ac:dyDescent="0.25">
      <c r="A11" s="33" t="s">
        <v>9</v>
      </c>
      <c r="B11" s="97">
        <v>180736</v>
      </c>
      <c r="C11" s="33">
        <v>0</v>
      </c>
      <c r="D11" s="26">
        <v>4404.3680000000004</v>
      </c>
      <c r="E11" s="25">
        <v>4616.6227949234299</v>
      </c>
      <c r="F11" s="193">
        <f t="shared" si="0"/>
        <v>2.4369068696883853E-2</v>
      </c>
      <c r="G11" s="105">
        <v>155</v>
      </c>
      <c r="H11" s="106">
        <v>319</v>
      </c>
      <c r="I11" s="107">
        <v>18</v>
      </c>
    </row>
    <row r="12" spans="1:9" x14ac:dyDescent="0.25">
      <c r="A12" s="15"/>
      <c r="B12" s="35">
        <v>180736</v>
      </c>
      <c r="C12" s="15">
        <v>10000</v>
      </c>
      <c r="D12" s="89">
        <v>5239.5720000000001</v>
      </c>
      <c r="E12" s="45">
        <v>4762.8164463180101</v>
      </c>
      <c r="F12" s="194">
        <f t="shared" si="0"/>
        <v>2.899019564447592E-2</v>
      </c>
      <c r="G12" s="28">
        <v>158</v>
      </c>
      <c r="H12" s="29">
        <v>319</v>
      </c>
      <c r="I12" s="30">
        <v>18</v>
      </c>
    </row>
    <row r="13" spans="1:9" s="40" customFormat="1" x14ac:dyDescent="0.25">
      <c r="A13" s="97" t="s">
        <v>16</v>
      </c>
      <c r="B13" s="97">
        <v>18670</v>
      </c>
      <c r="C13" s="97">
        <v>0</v>
      </c>
      <c r="D13" s="26">
        <v>480.26600000000002</v>
      </c>
      <c r="E13" s="25">
        <v>223.865041488842</v>
      </c>
      <c r="F13" s="190">
        <f t="shared" si="0"/>
        <v>2.5723942153186932E-2</v>
      </c>
      <c r="G13" s="105">
        <v>115</v>
      </c>
      <c r="H13" s="106">
        <v>189</v>
      </c>
      <c r="I13" s="107">
        <v>15</v>
      </c>
    </row>
    <row r="14" spans="1:9" s="40" customFormat="1" x14ac:dyDescent="0.25">
      <c r="A14" s="20"/>
      <c r="B14" s="20">
        <v>18670</v>
      </c>
      <c r="C14" s="20">
        <v>5000</v>
      </c>
      <c r="D14" s="24"/>
      <c r="E14" s="25"/>
      <c r="F14" s="191">
        <f t="shared" ref="F14:F22" si="1">D14/B14</f>
        <v>0</v>
      </c>
      <c r="G14" s="91"/>
      <c r="H14" s="92"/>
      <c r="I14" s="93"/>
    </row>
    <row r="15" spans="1:9" s="40" customFormat="1" x14ac:dyDescent="0.25">
      <c r="A15" s="20"/>
      <c r="B15" s="20">
        <v>18670</v>
      </c>
      <c r="C15" s="20">
        <v>10000</v>
      </c>
      <c r="D15" s="24"/>
      <c r="E15" s="25"/>
      <c r="F15" s="191">
        <f t="shared" si="1"/>
        <v>0</v>
      </c>
      <c r="G15" s="91"/>
      <c r="H15" s="92"/>
      <c r="I15" s="93"/>
    </row>
    <row r="16" spans="1:9" s="40" customFormat="1" x14ac:dyDescent="0.25">
      <c r="A16" s="35"/>
      <c r="B16" s="35">
        <v>18670</v>
      </c>
      <c r="C16" s="35">
        <v>15000</v>
      </c>
      <c r="D16" s="89"/>
      <c r="E16" s="45"/>
      <c r="F16" s="192">
        <f t="shared" si="1"/>
        <v>0</v>
      </c>
      <c r="G16" s="28"/>
      <c r="H16" s="29"/>
      <c r="I16" s="30"/>
    </row>
    <row r="17" spans="1:9" s="40" customFormat="1" x14ac:dyDescent="0.25">
      <c r="A17" s="14" t="s">
        <v>18</v>
      </c>
      <c r="B17" s="14">
        <v>2858</v>
      </c>
      <c r="C17" s="20">
        <v>0</v>
      </c>
      <c r="D17" s="24">
        <v>869.09400000000005</v>
      </c>
      <c r="E17" s="25">
        <v>469.11569649788999</v>
      </c>
      <c r="F17" s="191">
        <f t="shared" si="1"/>
        <v>0.30409167249825053</v>
      </c>
      <c r="G17" s="105">
        <v>20</v>
      </c>
      <c r="H17" s="106">
        <v>41</v>
      </c>
      <c r="I17" s="107">
        <v>12</v>
      </c>
    </row>
    <row r="18" spans="1:9" x14ac:dyDescent="0.25">
      <c r="A18" s="14"/>
      <c r="B18" s="14">
        <v>2858</v>
      </c>
      <c r="C18" s="189">
        <v>500</v>
      </c>
      <c r="D18" s="24">
        <v>945.45600000000002</v>
      </c>
      <c r="E18" s="24">
        <v>481.17178465736202</v>
      </c>
      <c r="F18" s="191">
        <f t="shared" si="1"/>
        <v>0.33081035689293214</v>
      </c>
      <c r="G18" s="91">
        <v>20</v>
      </c>
      <c r="H18" s="92">
        <v>42</v>
      </c>
      <c r="I18" s="93">
        <v>12</v>
      </c>
    </row>
    <row r="19" spans="1:9" x14ac:dyDescent="0.25">
      <c r="A19" s="14"/>
      <c r="B19" s="14">
        <v>2858</v>
      </c>
      <c r="C19" s="20">
        <v>1000</v>
      </c>
      <c r="D19" s="10"/>
      <c r="E19" s="10"/>
      <c r="F19" s="191">
        <f t="shared" si="1"/>
        <v>0</v>
      </c>
      <c r="G19" s="153"/>
      <c r="H19" s="10"/>
      <c r="I19" s="161"/>
    </row>
    <row r="20" spans="1:9" x14ac:dyDescent="0.25">
      <c r="A20" s="14"/>
      <c r="B20" s="14">
        <v>2858</v>
      </c>
      <c r="C20" s="20">
        <v>1500</v>
      </c>
      <c r="D20" s="10"/>
      <c r="E20" s="10"/>
      <c r="F20" s="191">
        <f t="shared" si="1"/>
        <v>0</v>
      </c>
      <c r="G20" s="153"/>
      <c r="H20" s="10"/>
      <c r="I20" s="161"/>
    </row>
    <row r="21" spans="1:9" x14ac:dyDescent="0.25">
      <c r="A21" s="14"/>
      <c r="B21" s="14">
        <v>2858</v>
      </c>
      <c r="C21" s="20">
        <v>2000</v>
      </c>
      <c r="D21" s="10"/>
      <c r="E21" s="10"/>
      <c r="F21" s="191">
        <f t="shared" si="1"/>
        <v>0</v>
      </c>
      <c r="G21" s="153"/>
      <c r="H21" s="10"/>
      <c r="I21" s="161"/>
    </row>
    <row r="22" spans="1:9" x14ac:dyDescent="0.25">
      <c r="A22" s="15"/>
      <c r="B22" s="15">
        <v>2858</v>
      </c>
      <c r="C22" s="35">
        <v>2500</v>
      </c>
      <c r="D22" s="11"/>
      <c r="E22" s="11"/>
      <c r="F22" s="192">
        <f t="shared" si="1"/>
        <v>0</v>
      </c>
      <c r="G22" s="152"/>
      <c r="H22" s="11"/>
      <c r="I22" s="142"/>
    </row>
  </sheetData>
  <mergeCells count="2">
    <mergeCell ref="G1:I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topLeftCell="Q1" zoomScaleNormal="100" workbookViewId="0">
      <selection activeCell="AT4" sqref="AT4"/>
    </sheetView>
  </sheetViews>
  <sheetFormatPr defaultColWidth="11" defaultRowHeight="15.75" x14ac:dyDescent="0.25"/>
  <cols>
    <col min="1" max="1" width="16.625" bestFit="1" customWidth="1"/>
    <col min="2" max="2" width="8.875" bestFit="1" customWidth="1"/>
    <col min="3" max="3" width="9" customWidth="1"/>
    <col min="4" max="4" width="8.625" bestFit="1" customWidth="1"/>
    <col min="5" max="5" width="9" bestFit="1" customWidth="1"/>
    <col min="6" max="6" width="4.375" bestFit="1" customWidth="1"/>
    <col min="7" max="7" width="5.375" bestFit="1" customWidth="1"/>
    <col min="8" max="8" width="6.375" bestFit="1" customWidth="1"/>
    <col min="9" max="9" width="4.625" bestFit="1" customWidth="1"/>
    <col min="10" max="10" width="7.375" bestFit="1" customWidth="1"/>
    <col min="11" max="11" width="5.375" bestFit="1" customWidth="1"/>
    <col min="12" max="12" width="7.125" bestFit="1" customWidth="1"/>
    <col min="13" max="13" width="6.375" customWidth="1"/>
    <col min="14" max="14" width="16.625" bestFit="1" customWidth="1"/>
    <col min="15" max="15" width="8.875" bestFit="1" customWidth="1"/>
    <col min="16" max="16" width="8.625" bestFit="1" customWidth="1"/>
    <col min="17" max="17" width="9" bestFit="1" customWidth="1"/>
    <col min="18" max="18" width="4.375" bestFit="1" customWidth="1"/>
    <col min="19" max="19" width="5.375" bestFit="1" customWidth="1"/>
    <col min="20" max="20" width="6.375" bestFit="1" customWidth="1"/>
    <col min="21" max="21" width="4.625" bestFit="1" customWidth="1"/>
    <col min="22" max="22" width="7.375" bestFit="1" customWidth="1"/>
    <col min="23" max="23" width="5.375" bestFit="1" customWidth="1"/>
    <col min="24" max="24" width="7.125" bestFit="1" customWidth="1"/>
    <col min="25" max="25" width="6.375" customWidth="1"/>
    <col min="28" max="29" width="4.625" bestFit="1" customWidth="1"/>
    <col min="30" max="31" width="6.375" customWidth="1"/>
    <col min="32" max="32" width="4.375" bestFit="1" customWidth="1"/>
    <col min="33" max="34" width="6.625" bestFit="1" customWidth="1"/>
    <col min="35" max="36" width="5.625" bestFit="1" customWidth="1"/>
    <col min="37" max="37" width="5.875" bestFit="1" customWidth="1"/>
    <col min="38" max="38" width="4.625" bestFit="1" customWidth="1"/>
    <col min="39" max="39" width="7" bestFit="1" customWidth="1"/>
    <col min="40" max="40" width="6.375" bestFit="1" customWidth="1"/>
    <col min="41" max="41" width="7.125" bestFit="1" customWidth="1"/>
    <col min="42" max="42" width="6.625" customWidth="1"/>
    <col min="43" max="43" width="4.375" bestFit="1" customWidth="1"/>
    <col min="44" max="44" width="7.625" customWidth="1"/>
    <col min="45" max="45" width="6.625" bestFit="1" customWidth="1"/>
    <col min="46" max="47" width="5.625" bestFit="1" customWidth="1"/>
    <col min="48" max="48" width="6.375" bestFit="1" customWidth="1"/>
    <col min="49" max="49" width="4.625" bestFit="1" customWidth="1"/>
    <col min="50" max="50" width="8.375" bestFit="1" customWidth="1"/>
    <col min="51" max="51" width="6.375" bestFit="1" customWidth="1"/>
    <col min="52" max="52" width="7.125" bestFit="1" customWidth="1"/>
  </cols>
  <sheetData>
    <row r="1" spans="1:52" x14ac:dyDescent="0.25">
      <c r="AF1" s="68"/>
      <c r="AG1" s="69" t="s">
        <v>139</v>
      </c>
      <c r="AH1" s="70"/>
      <c r="AI1" s="70"/>
      <c r="AJ1" s="70"/>
      <c r="AK1" s="70"/>
      <c r="AL1" s="70"/>
      <c r="AM1" s="70"/>
      <c r="AN1" s="70"/>
      <c r="AO1" s="70"/>
      <c r="AQ1" s="68"/>
      <c r="AR1" s="69" t="s">
        <v>140</v>
      </c>
      <c r="AS1" s="70"/>
      <c r="AT1" s="70"/>
      <c r="AU1" s="70"/>
      <c r="AV1" s="70"/>
      <c r="AW1" s="70"/>
      <c r="AX1" s="70"/>
      <c r="AY1" s="70"/>
      <c r="AZ1" s="70"/>
    </row>
    <row r="2" spans="1:52" x14ac:dyDescent="0.25">
      <c r="A2" s="12" t="s">
        <v>100</v>
      </c>
      <c r="B2" s="31"/>
      <c r="C2" s="52" t="s">
        <v>130</v>
      </c>
      <c r="D2" s="196" t="s">
        <v>20</v>
      </c>
      <c r="E2" s="197"/>
      <c r="F2" s="196" t="s">
        <v>126</v>
      </c>
      <c r="G2" s="197"/>
      <c r="H2" s="196" t="s">
        <v>3</v>
      </c>
      <c r="I2" s="197"/>
      <c r="J2" s="196" t="s">
        <v>21</v>
      </c>
      <c r="K2" s="197"/>
      <c r="L2" s="52" t="s">
        <v>32</v>
      </c>
      <c r="N2" s="12" t="s">
        <v>138</v>
      </c>
      <c r="O2" s="31"/>
      <c r="P2" s="196" t="s">
        <v>20</v>
      </c>
      <c r="Q2" s="197"/>
      <c r="R2" s="196" t="s">
        <v>126</v>
      </c>
      <c r="S2" s="197"/>
      <c r="T2" s="196" t="s">
        <v>3</v>
      </c>
      <c r="U2" s="197"/>
      <c r="V2" s="196" t="s">
        <v>21</v>
      </c>
      <c r="W2" s="197"/>
      <c r="X2" s="52" t="s">
        <v>32</v>
      </c>
      <c r="Z2" s="196" t="s">
        <v>132</v>
      </c>
      <c r="AA2" s="197"/>
      <c r="AB2" s="196" t="s">
        <v>133</v>
      </c>
      <c r="AC2" s="197"/>
      <c r="AF2" s="67"/>
      <c r="AG2" s="196" t="s">
        <v>20</v>
      </c>
      <c r="AH2" s="197"/>
      <c r="AI2" s="196" t="s">
        <v>126</v>
      </c>
      <c r="AJ2" s="197"/>
      <c r="AK2" s="196" t="s">
        <v>3</v>
      </c>
      <c r="AL2" s="197"/>
      <c r="AM2" s="196" t="s">
        <v>21</v>
      </c>
      <c r="AN2" s="197"/>
      <c r="AO2" s="52" t="s">
        <v>32</v>
      </c>
      <c r="AQ2" s="67"/>
      <c r="AR2" s="196" t="s">
        <v>20</v>
      </c>
      <c r="AS2" s="197"/>
      <c r="AT2" s="196" t="s">
        <v>126</v>
      </c>
      <c r="AU2" s="197"/>
      <c r="AV2" s="196" t="s">
        <v>3</v>
      </c>
      <c r="AW2" s="197"/>
      <c r="AX2" s="196" t="s">
        <v>21</v>
      </c>
      <c r="AY2" s="197"/>
      <c r="AZ2" s="52" t="s">
        <v>32</v>
      </c>
    </row>
    <row r="3" spans="1:52" x14ac:dyDescent="0.25">
      <c r="A3" s="13" t="s">
        <v>0</v>
      </c>
      <c r="B3" s="4" t="s">
        <v>33</v>
      </c>
      <c r="C3" s="34" t="s">
        <v>129</v>
      </c>
      <c r="D3" s="6" t="s">
        <v>22</v>
      </c>
      <c r="E3" s="7" t="s">
        <v>23</v>
      </c>
      <c r="F3" s="6" t="s">
        <v>22</v>
      </c>
      <c r="G3" s="7" t="s">
        <v>23</v>
      </c>
      <c r="H3" s="6" t="s">
        <v>22</v>
      </c>
      <c r="I3" s="7" t="s">
        <v>23</v>
      </c>
      <c r="J3" s="6" t="s">
        <v>22</v>
      </c>
      <c r="K3" s="7" t="s">
        <v>23</v>
      </c>
      <c r="L3" s="15"/>
      <c r="N3" s="13" t="s">
        <v>0</v>
      </c>
      <c r="O3" s="4" t="s">
        <v>33</v>
      </c>
      <c r="P3" s="6" t="s">
        <v>22</v>
      </c>
      <c r="Q3" s="7" t="s">
        <v>23</v>
      </c>
      <c r="R3" s="6" t="s">
        <v>22</v>
      </c>
      <c r="S3" s="7" t="s">
        <v>23</v>
      </c>
      <c r="T3" s="6" t="s">
        <v>22</v>
      </c>
      <c r="U3" s="7" t="s">
        <v>23</v>
      </c>
      <c r="V3" s="6" t="s">
        <v>22</v>
      </c>
      <c r="W3" s="7" t="s">
        <v>23</v>
      </c>
      <c r="X3" s="15"/>
      <c r="Z3" s="6" t="s">
        <v>22</v>
      </c>
      <c r="AA3" s="7" t="s">
        <v>23</v>
      </c>
      <c r="AB3" s="6" t="s">
        <v>22</v>
      </c>
      <c r="AC3" s="7" t="s">
        <v>23</v>
      </c>
      <c r="AF3" s="6" t="s">
        <v>36</v>
      </c>
      <c r="AG3" s="6" t="s">
        <v>22</v>
      </c>
      <c r="AH3" s="7" t="s">
        <v>23</v>
      </c>
      <c r="AI3" s="6" t="s">
        <v>22</v>
      </c>
      <c r="AJ3" s="7" t="s">
        <v>23</v>
      </c>
      <c r="AK3" s="6" t="s">
        <v>22</v>
      </c>
      <c r="AL3" s="7" t="s">
        <v>23</v>
      </c>
      <c r="AM3" s="6" t="s">
        <v>22</v>
      </c>
      <c r="AN3" s="7" t="s">
        <v>23</v>
      </c>
      <c r="AO3" s="15"/>
      <c r="AQ3" s="6" t="s">
        <v>36</v>
      </c>
      <c r="AR3" s="6" t="s">
        <v>22</v>
      </c>
      <c r="AS3" s="7" t="s">
        <v>23</v>
      </c>
      <c r="AT3" s="6" t="s">
        <v>22</v>
      </c>
      <c r="AU3" s="7" t="s">
        <v>23</v>
      </c>
      <c r="AV3" s="6" t="s">
        <v>22</v>
      </c>
      <c r="AW3" s="7" t="s">
        <v>23</v>
      </c>
      <c r="AX3" s="6" t="s">
        <v>22</v>
      </c>
      <c r="AY3" s="7" t="s">
        <v>23</v>
      </c>
      <c r="AZ3" s="15"/>
    </row>
    <row r="4" spans="1:52" s="40" customFormat="1" x14ac:dyDescent="0.25">
      <c r="A4" s="20" t="s">
        <v>4</v>
      </c>
      <c r="B4" s="19">
        <v>276</v>
      </c>
      <c r="C4" s="14">
        <v>5.0000000000000001E-3</v>
      </c>
      <c r="D4" s="26">
        <v>426.11</v>
      </c>
      <c r="E4" s="25">
        <v>130.27896418266599</v>
      </c>
      <c r="F4" s="26">
        <v>27.541</v>
      </c>
      <c r="G4" s="25">
        <v>21.0774898785311</v>
      </c>
      <c r="H4" s="116">
        <v>4.3739999999999997</v>
      </c>
      <c r="I4" s="25">
        <v>2.3676422300951101</v>
      </c>
      <c r="J4" s="116">
        <v>23.363</v>
      </c>
      <c r="K4" s="25">
        <v>33.096413757439102</v>
      </c>
      <c r="L4" s="48">
        <f t="shared" ref="L4:L19" si="0">D4/B4</f>
        <v>1.543876811594203</v>
      </c>
      <c r="M4" s="41"/>
      <c r="N4" s="20" t="s">
        <v>4</v>
      </c>
      <c r="O4" s="19">
        <v>276</v>
      </c>
      <c r="P4" s="26">
        <v>426.11</v>
      </c>
      <c r="Q4" s="25">
        <v>130.27896418266599</v>
      </c>
      <c r="R4" s="26">
        <v>17.14</v>
      </c>
      <c r="S4" s="25">
        <v>16.840546428308102</v>
      </c>
      <c r="T4" s="116">
        <v>3.1629999999999998</v>
      </c>
      <c r="U4" s="25">
        <v>2.5700264660185801</v>
      </c>
      <c r="V4" s="116">
        <v>18.050999999999998</v>
      </c>
      <c r="W4" s="25">
        <v>31.223088897165201</v>
      </c>
      <c r="X4" s="48">
        <f t="shared" ref="X4:X19" si="1">P4/O4</f>
        <v>1.543876811594203</v>
      </c>
      <c r="Y4" s="41"/>
      <c r="Z4" s="138"/>
      <c r="AA4" s="170"/>
      <c r="AB4" s="174"/>
      <c r="AC4" s="175"/>
      <c r="AD4" s="41"/>
      <c r="AE4" s="41"/>
      <c r="AF4" s="71">
        <v>2</v>
      </c>
      <c r="AG4" s="119">
        <v>191.25200000000001</v>
      </c>
      <c r="AH4" s="120">
        <v>137.78828000271301</v>
      </c>
      <c r="AI4" s="119">
        <v>2.0710000000000002</v>
      </c>
      <c r="AJ4" s="120">
        <v>0.37429814199258599</v>
      </c>
      <c r="AK4" s="125">
        <v>8.5999999999999993E-2</v>
      </c>
      <c r="AL4" s="120">
        <v>0.40591719447292302</v>
      </c>
      <c r="AM4" s="125">
        <v>5.7000000000000002E-2</v>
      </c>
      <c r="AN4" s="120">
        <v>0.32535650732213001</v>
      </c>
      <c r="AO4" s="72">
        <f>AG4/$B$18</f>
        <v>0.10696420581655482</v>
      </c>
      <c r="AQ4" s="71">
        <v>2</v>
      </c>
      <c r="AR4" s="119">
        <v>5078.4960000000001</v>
      </c>
      <c r="AS4" s="120">
        <v>6612.7213385629302</v>
      </c>
      <c r="AT4" s="119">
        <v>3.0659999999999998</v>
      </c>
      <c r="AU4" s="120">
        <v>9.7849573013575206</v>
      </c>
      <c r="AV4" s="125">
        <v>0.36899999999999999</v>
      </c>
      <c r="AW4" s="120">
        <v>0.88296014554374302</v>
      </c>
      <c r="AX4" s="125">
        <v>0.83</v>
      </c>
      <c r="AY4" s="120">
        <v>7.41283009720647</v>
      </c>
      <c r="AZ4" s="72">
        <f>AR4/$B$9</f>
        <v>0.28160674281911946</v>
      </c>
    </row>
    <row r="5" spans="1:52" s="40" customFormat="1" x14ac:dyDescent="0.25">
      <c r="A5" s="20" t="s">
        <v>5</v>
      </c>
      <c r="B5" s="19">
        <v>148</v>
      </c>
      <c r="C5" s="20">
        <v>5.0000000000000001E-3</v>
      </c>
      <c r="D5" s="26">
        <v>240.78</v>
      </c>
      <c r="E5" s="25">
        <v>62.952192801987401</v>
      </c>
      <c r="F5" s="26">
        <v>21.291</v>
      </c>
      <c r="G5" s="25">
        <v>18.730968158858499</v>
      </c>
      <c r="H5" s="116">
        <v>3.335</v>
      </c>
      <c r="I5" s="25">
        <v>2.5233196670541198</v>
      </c>
      <c r="J5" s="116">
        <v>10.836</v>
      </c>
      <c r="K5" s="25">
        <v>18.723933606208199</v>
      </c>
      <c r="L5" s="48">
        <f t="shared" si="0"/>
        <v>1.626891891891892</v>
      </c>
      <c r="M5" s="41"/>
      <c r="N5" s="20" t="s">
        <v>5</v>
      </c>
      <c r="O5" s="19">
        <v>148</v>
      </c>
      <c r="P5" s="26">
        <v>240.78</v>
      </c>
      <c r="Q5" s="25">
        <v>62.952192801987401</v>
      </c>
      <c r="R5" s="26">
        <v>8.1010000000000009</v>
      </c>
      <c r="S5" s="25">
        <v>5.0352907714602999</v>
      </c>
      <c r="T5" s="116">
        <v>1.67</v>
      </c>
      <c r="U5" s="25">
        <v>2.0389353244419701</v>
      </c>
      <c r="V5" s="116">
        <v>4.0839999999999996</v>
      </c>
      <c r="W5" s="25">
        <v>9.7631072032556006</v>
      </c>
      <c r="X5" s="48">
        <f t="shared" si="1"/>
        <v>1.626891891891892</v>
      </c>
      <c r="Y5" s="41"/>
      <c r="Z5" s="138"/>
      <c r="AA5" s="170"/>
      <c r="AB5" s="174"/>
      <c r="AC5" s="175"/>
      <c r="AD5" s="41"/>
      <c r="AE5" s="41"/>
      <c r="AF5" s="16">
        <v>5</v>
      </c>
      <c r="AG5" s="26">
        <v>268.76400000000001</v>
      </c>
      <c r="AH5" s="25">
        <v>159.78865014986701</v>
      </c>
      <c r="AI5" s="26">
        <v>5.0640000000000001</v>
      </c>
      <c r="AJ5" s="25">
        <v>0.38477532671944298</v>
      </c>
      <c r="AK5" s="116">
        <v>7.8E-2</v>
      </c>
      <c r="AL5" s="25">
        <v>0.440579289243272</v>
      </c>
      <c r="AM5" s="116">
        <v>6.0999999999999999E-2</v>
      </c>
      <c r="AN5" s="25">
        <v>0.57932254799429905</v>
      </c>
      <c r="AO5" s="48">
        <f t="shared" ref="AO5:AO8" si="2">AG5/$B$18</f>
        <v>0.15031543624161076</v>
      </c>
      <c r="AQ5" s="16">
        <v>5</v>
      </c>
      <c r="AR5" s="26">
        <v>6215.8559999999998</v>
      </c>
      <c r="AS5" s="25">
        <v>6841.6564662708997</v>
      </c>
      <c r="AT5" s="26">
        <v>6.68</v>
      </c>
      <c r="AU5" s="25">
        <v>11.629137407255801</v>
      </c>
      <c r="AV5" s="116">
        <v>0.65600000000000003</v>
      </c>
      <c r="AW5" s="25">
        <v>1.42677948530937</v>
      </c>
      <c r="AX5" s="116">
        <v>4.2389999999999999</v>
      </c>
      <c r="AY5" s="25">
        <v>33.938144862038001</v>
      </c>
      <c r="AZ5" s="48">
        <f>AR5/$B$9</f>
        <v>0.3446742819119441</v>
      </c>
    </row>
    <row r="6" spans="1:52" s="40" customFormat="1" x14ac:dyDescent="0.25">
      <c r="A6" s="20" t="s">
        <v>25</v>
      </c>
      <c r="B6" s="19">
        <v>154</v>
      </c>
      <c r="C6" s="20">
        <v>5.0000000000000001E-3</v>
      </c>
      <c r="D6" s="26">
        <v>53.786000000000001</v>
      </c>
      <c r="E6" s="25">
        <v>12.807741496542</v>
      </c>
      <c r="F6" s="26">
        <v>5</v>
      </c>
      <c r="G6" s="25">
        <v>0</v>
      </c>
      <c r="H6" s="116">
        <v>0</v>
      </c>
      <c r="I6" s="25">
        <v>0</v>
      </c>
      <c r="J6" s="116">
        <v>0</v>
      </c>
      <c r="K6" s="25">
        <v>0</v>
      </c>
      <c r="L6" s="48">
        <f t="shared" si="0"/>
        <v>0.34925974025974027</v>
      </c>
      <c r="M6" s="41"/>
      <c r="N6" s="20" t="s">
        <v>25</v>
      </c>
      <c r="O6" s="19">
        <v>154</v>
      </c>
      <c r="P6" s="26">
        <v>53.786000000000001</v>
      </c>
      <c r="Q6" s="25">
        <v>12.807741496542</v>
      </c>
      <c r="R6" s="26">
        <v>5.0069999999999997</v>
      </c>
      <c r="S6" s="25">
        <v>8.34143750078956E-2</v>
      </c>
      <c r="T6" s="116">
        <v>7.0000000000000001E-3</v>
      </c>
      <c r="U6" s="25">
        <v>8.34143750078956E-2</v>
      </c>
      <c r="V6" s="116">
        <v>0</v>
      </c>
      <c r="W6" s="25">
        <v>0</v>
      </c>
      <c r="X6" s="48">
        <f t="shared" si="1"/>
        <v>0.34925974025974027</v>
      </c>
      <c r="Y6" s="41"/>
      <c r="Z6" s="16"/>
      <c r="AA6" s="17"/>
      <c r="AB6" s="123"/>
      <c r="AC6" s="124"/>
      <c r="AD6" s="41"/>
      <c r="AE6" s="41"/>
      <c r="AF6" s="16">
        <v>10</v>
      </c>
      <c r="AG6" s="26">
        <v>349.75799999999998</v>
      </c>
      <c r="AH6" s="25">
        <v>195.24976800987</v>
      </c>
      <c r="AI6" s="26">
        <v>10.057</v>
      </c>
      <c r="AJ6" s="25">
        <v>0.357601564424537</v>
      </c>
      <c r="AK6" s="116">
        <v>6.7000000000000004E-2</v>
      </c>
      <c r="AL6" s="25">
        <v>0.366940929368268</v>
      </c>
      <c r="AM6" s="116">
        <v>4.3999999999999997E-2</v>
      </c>
      <c r="AN6" s="25">
        <v>0.30357232442394499</v>
      </c>
      <c r="AO6" s="48">
        <f t="shared" si="2"/>
        <v>0.19561409395973153</v>
      </c>
      <c r="AQ6" s="16">
        <v>20</v>
      </c>
      <c r="AR6" s="26">
        <v>9071.33</v>
      </c>
      <c r="AS6" s="25">
        <v>7393.4497021077796</v>
      </c>
      <c r="AT6" s="26">
        <v>22.143999999999998</v>
      </c>
      <c r="AU6" s="25">
        <v>10.947104781772399</v>
      </c>
      <c r="AV6" s="116">
        <v>0.96399999999999997</v>
      </c>
      <c r="AW6" s="25">
        <v>2.5587597095568202</v>
      </c>
      <c r="AX6" s="116">
        <v>18.738</v>
      </c>
      <c r="AY6" s="25">
        <v>173.53636571689</v>
      </c>
      <c r="AZ6" s="48">
        <f>AR6/$B$9</f>
        <v>0.5030126427858489</v>
      </c>
    </row>
    <row r="7" spans="1:52" s="40" customFormat="1" x14ac:dyDescent="0.25">
      <c r="A7" s="20" t="s">
        <v>6</v>
      </c>
      <c r="B7" s="19">
        <v>106</v>
      </c>
      <c r="C7" s="20">
        <v>2E-3</v>
      </c>
      <c r="D7" s="26">
        <v>61.006</v>
      </c>
      <c r="E7" s="25">
        <v>25.350317603584401</v>
      </c>
      <c r="F7" s="26">
        <v>5.6210000000000004</v>
      </c>
      <c r="G7" s="25">
        <v>1.65169218896472</v>
      </c>
      <c r="H7" s="116">
        <v>0.495</v>
      </c>
      <c r="I7" s="25">
        <v>0.99144236239832995</v>
      </c>
      <c r="J7" s="116">
        <v>0.755</v>
      </c>
      <c r="K7" s="25">
        <v>2.7904769774649201</v>
      </c>
      <c r="L7" s="48">
        <f t="shared" si="0"/>
        <v>0.57552830188679249</v>
      </c>
      <c r="M7" s="41"/>
      <c r="N7" s="20" t="s">
        <v>6</v>
      </c>
      <c r="O7" s="19">
        <v>106</v>
      </c>
      <c r="P7" s="26">
        <v>61.006</v>
      </c>
      <c r="Q7" s="25">
        <v>25.350317603584401</v>
      </c>
      <c r="R7" s="26">
        <v>5.2060000000000004</v>
      </c>
      <c r="S7" s="25">
        <v>0.63084226393129905</v>
      </c>
      <c r="T7" s="116">
        <v>0.20300000000000001</v>
      </c>
      <c r="U7" s="25">
        <v>0.60840871226598703</v>
      </c>
      <c r="V7" s="116">
        <v>0.23100000000000001</v>
      </c>
      <c r="W7" s="25">
        <v>1.2756434714552001</v>
      </c>
      <c r="X7" s="48">
        <f t="shared" si="1"/>
        <v>0.57552830188679249</v>
      </c>
      <c r="Y7" s="41"/>
      <c r="Z7" s="139"/>
      <c r="AA7" s="171"/>
      <c r="AB7" s="123"/>
      <c r="AC7" s="124"/>
      <c r="AD7" s="41"/>
      <c r="AE7" s="41"/>
      <c r="AF7" s="16">
        <v>15</v>
      </c>
      <c r="AG7" s="26">
        <v>419.178</v>
      </c>
      <c r="AH7" s="25">
        <v>241.09102263916299</v>
      </c>
      <c r="AI7" s="26">
        <v>15.04</v>
      </c>
      <c r="AJ7" s="25">
        <v>0.28719763662412401</v>
      </c>
      <c r="AK7" s="116">
        <v>0.05</v>
      </c>
      <c r="AL7" s="25">
        <v>0.312406142061254</v>
      </c>
      <c r="AM7" s="116">
        <v>2.7E-2</v>
      </c>
      <c r="AN7" s="25">
        <v>0.24562437039376001</v>
      </c>
      <c r="AO7" s="48">
        <f t="shared" si="2"/>
        <v>0.23443959731543623</v>
      </c>
      <c r="AQ7" s="16">
        <v>50</v>
      </c>
      <c r="AR7" s="26">
        <v>11938.084000000001</v>
      </c>
      <c r="AS7" s="25">
        <v>7884.2278009302199</v>
      </c>
      <c r="AT7" s="26">
        <v>52.786999999999999</v>
      </c>
      <c r="AU7" s="25">
        <v>12.652102857102699</v>
      </c>
      <c r="AV7" s="116">
        <v>1.214</v>
      </c>
      <c r="AW7" s="25">
        <v>4.2261169013722499</v>
      </c>
      <c r="AX7" s="116">
        <v>37.780999999999999</v>
      </c>
      <c r="AY7" s="25">
        <v>412.218717806835</v>
      </c>
      <c r="AZ7" s="48">
        <f>AR7/$B$9</f>
        <v>0.6619764888543862</v>
      </c>
    </row>
    <row r="8" spans="1:52" s="40" customFormat="1" x14ac:dyDescent="0.25">
      <c r="A8" s="20" t="s">
        <v>7</v>
      </c>
      <c r="B8" s="19">
        <v>187</v>
      </c>
      <c r="C8" s="20">
        <v>5.0000000000000001E-4</v>
      </c>
      <c r="D8" s="26">
        <v>153.87799999999999</v>
      </c>
      <c r="E8" s="25">
        <v>62.524798811883201</v>
      </c>
      <c r="F8" s="26">
        <v>9.0370000000000008</v>
      </c>
      <c r="G8" s="25">
        <v>8.2216316036554495</v>
      </c>
      <c r="H8" s="116">
        <v>1.399</v>
      </c>
      <c r="I8" s="25">
        <v>1.9722293702023399</v>
      </c>
      <c r="J8" s="116">
        <v>4.5789999999999997</v>
      </c>
      <c r="K8" s="25">
        <v>15.4738229988003</v>
      </c>
      <c r="L8" s="48">
        <f t="shared" si="0"/>
        <v>0.82287700534759356</v>
      </c>
      <c r="M8" s="41"/>
      <c r="N8" s="20" t="s">
        <v>7</v>
      </c>
      <c r="O8" s="19">
        <v>187</v>
      </c>
      <c r="P8" s="26">
        <v>153.87799999999999</v>
      </c>
      <c r="Q8" s="25">
        <v>62.524798811883201</v>
      </c>
      <c r="R8" s="26">
        <v>11.632999999999999</v>
      </c>
      <c r="S8" s="25">
        <v>11.291315459449599</v>
      </c>
      <c r="T8" s="116">
        <v>1.9550000000000001</v>
      </c>
      <c r="U8" s="25">
        <v>2.5086387281289202</v>
      </c>
      <c r="V8" s="116">
        <v>7.8890000000000002</v>
      </c>
      <c r="W8" s="25">
        <v>22.605567692289501</v>
      </c>
      <c r="X8" s="48">
        <f t="shared" si="1"/>
        <v>0.82287700534759356</v>
      </c>
      <c r="Y8" s="41"/>
      <c r="Z8" s="139"/>
      <c r="AA8" s="171"/>
      <c r="AB8" s="123"/>
      <c r="AC8" s="124"/>
      <c r="AD8" s="41"/>
      <c r="AE8" s="41"/>
      <c r="AF8" s="18">
        <v>20</v>
      </c>
      <c r="AG8" s="44">
        <v>479.654</v>
      </c>
      <c r="AH8" s="45">
        <v>275.75042081305799</v>
      </c>
      <c r="AI8" s="44">
        <v>20.041</v>
      </c>
      <c r="AJ8" s="45">
        <v>0.28530755405421898</v>
      </c>
      <c r="AK8" s="117">
        <v>5.0999999999999997E-2</v>
      </c>
      <c r="AL8" s="45">
        <v>0.320158556814433</v>
      </c>
      <c r="AM8" s="117">
        <v>2.8000000000000001E-2</v>
      </c>
      <c r="AN8" s="45">
        <v>0.22642276225518501</v>
      </c>
      <c r="AO8" s="49">
        <f t="shared" si="2"/>
        <v>0.2682628635346756</v>
      </c>
      <c r="AQ8" s="18">
        <v>100</v>
      </c>
      <c r="AR8" s="44">
        <v>14205.502</v>
      </c>
      <c r="AS8" s="45">
        <v>8221.8361923824796</v>
      </c>
      <c r="AT8" s="44">
        <v>103.517</v>
      </c>
      <c r="AU8" s="45">
        <v>14.0354802449259</v>
      </c>
      <c r="AV8" s="117">
        <v>1.304</v>
      </c>
      <c r="AW8" s="45">
        <v>4.6967694901542103</v>
      </c>
      <c r="AX8" s="117">
        <v>41.369</v>
      </c>
      <c r="AY8" s="45">
        <v>560.74923856171597</v>
      </c>
      <c r="AZ8" s="49">
        <f>AR8/$B$9</f>
        <v>0.78770666518797827</v>
      </c>
    </row>
    <row r="9" spans="1:52" s="40" customFormat="1" x14ac:dyDescent="0.25">
      <c r="A9" s="20" t="s">
        <v>8</v>
      </c>
      <c r="B9" s="19">
        <v>18034</v>
      </c>
      <c r="C9" s="20">
        <v>50</v>
      </c>
      <c r="D9" s="26">
        <v>6215.8559999999998</v>
      </c>
      <c r="E9" s="25">
        <v>6841.6564662708997</v>
      </c>
      <c r="F9" s="26">
        <v>17.992000000000001</v>
      </c>
      <c r="G9" s="25">
        <v>49.703041439416303</v>
      </c>
      <c r="H9" s="116">
        <v>3.6579999999999999</v>
      </c>
      <c r="I9" s="25">
        <v>2.34147784924789</v>
      </c>
      <c r="J9" s="116">
        <v>16.606999999999999</v>
      </c>
      <c r="K9" s="25">
        <v>64.260267140223803</v>
      </c>
      <c r="L9" s="48">
        <f t="shared" si="0"/>
        <v>0.3446742819119441</v>
      </c>
      <c r="M9" s="41"/>
      <c r="N9" s="20" t="s">
        <v>8</v>
      </c>
      <c r="O9" s="19">
        <v>18034</v>
      </c>
      <c r="P9" s="26">
        <v>6215.8559999999998</v>
      </c>
      <c r="Q9" s="25">
        <v>6841.6564662708997</v>
      </c>
      <c r="R9" s="26">
        <v>6.68</v>
      </c>
      <c r="S9" s="25">
        <v>11.629137407255801</v>
      </c>
      <c r="T9" s="116">
        <v>0.65600000000000003</v>
      </c>
      <c r="U9" s="25">
        <v>1.42677948530937</v>
      </c>
      <c r="V9" s="116">
        <v>4.2389999999999999</v>
      </c>
      <c r="W9" s="25">
        <v>33.938144862038001</v>
      </c>
      <c r="X9" s="48">
        <f t="shared" si="1"/>
        <v>0.3446742819119441</v>
      </c>
      <c r="Y9" s="41"/>
      <c r="Z9" s="26"/>
      <c r="AA9" s="25"/>
      <c r="AB9" s="123"/>
      <c r="AC9" s="124"/>
      <c r="AD9" s="41"/>
      <c r="AE9" s="41"/>
      <c r="AF9" s="19"/>
      <c r="AG9" s="24"/>
      <c r="AH9" s="24"/>
      <c r="AI9" s="24"/>
      <c r="AJ9" s="24"/>
      <c r="AK9" s="115"/>
      <c r="AL9" s="24"/>
      <c r="AM9" s="115"/>
      <c r="AN9" s="24"/>
      <c r="AO9" s="66"/>
      <c r="AQ9" s="19"/>
      <c r="AR9" s="24"/>
      <c r="AS9" s="24"/>
      <c r="AT9" s="24"/>
      <c r="AU9" s="24"/>
      <c r="AV9" s="115"/>
      <c r="AW9" s="24"/>
      <c r="AX9" s="115"/>
      <c r="AY9" s="24"/>
      <c r="AZ9" s="66"/>
    </row>
    <row r="10" spans="1:52" s="40" customFormat="1" x14ac:dyDescent="0.25">
      <c r="A10" s="20" t="s">
        <v>9</v>
      </c>
      <c r="B10" s="16">
        <v>180736</v>
      </c>
      <c r="C10" s="14">
        <v>5.0000000000000001E-3</v>
      </c>
      <c r="D10" s="26">
        <v>141761.27799999999</v>
      </c>
      <c r="E10" s="25">
        <v>104129.797436511</v>
      </c>
      <c r="F10" s="26">
        <v>73.846999999999994</v>
      </c>
      <c r="G10" s="25">
        <v>162.72816611468099</v>
      </c>
      <c r="H10" s="116">
        <v>5.5919999999999996</v>
      </c>
      <c r="I10" s="25">
        <v>3.1713709328291402</v>
      </c>
      <c r="J10" s="116">
        <v>149.684</v>
      </c>
      <c r="K10" s="25">
        <v>327.91987678332299</v>
      </c>
      <c r="L10" s="48">
        <f t="shared" si="0"/>
        <v>0.78435551301345607</v>
      </c>
      <c r="M10" s="41"/>
      <c r="N10" s="20" t="s">
        <v>9</v>
      </c>
      <c r="O10" s="16">
        <v>180736</v>
      </c>
      <c r="P10" s="26">
        <v>141761.27799999999</v>
      </c>
      <c r="Q10" s="25">
        <v>104129.797436511</v>
      </c>
      <c r="R10" s="26">
        <v>20.72</v>
      </c>
      <c r="S10" s="25">
        <v>58.558318595027103</v>
      </c>
      <c r="T10" s="116">
        <v>2.9060000000000001</v>
      </c>
      <c r="U10" s="25">
        <v>3.08426274442964</v>
      </c>
      <c r="V10" s="116">
        <v>49.148000000000003</v>
      </c>
      <c r="W10" s="25">
        <v>166.10491545688501</v>
      </c>
      <c r="X10" s="48">
        <f t="shared" si="1"/>
        <v>0.78435551301345607</v>
      </c>
      <c r="Y10" s="41"/>
      <c r="Z10" s="172"/>
      <c r="AA10" s="78"/>
      <c r="AB10" s="174"/>
      <c r="AC10" s="175"/>
      <c r="AD10" s="41"/>
      <c r="AE10" s="41"/>
      <c r="AF10" s="19"/>
      <c r="AG10" s="24"/>
      <c r="AH10" s="24"/>
      <c r="AI10" s="24"/>
      <c r="AJ10" s="24"/>
      <c r="AK10" s="115"/>
      <c r="AL10" s="24"/>
      <c r="AM10" s="115"/>
      <c r="AN10" s="24"/>
      <c r="AO10" s="66"/>
      <c r="AQ10" s="19"/>
      <c r="AR10" s="24"/>
      <c r="AS10" s="24"/>
      <c r="AT10" s="24"/>
      <c r="AU10" s="24"/>
      <c r="AV10" s="115"/>
      <c r="AW10" s="24"/>
      <c r="AX10" s="115"/>
      <c r="AY10" s="24"/>
      <c r="AZ10" s="66"/>
    </row>
    <row r="11" spans="1:52" s="40" customFormat="1" x14ac:dyDescent="0.25">
      <c r="A11" s="20" t="s">
        <v>10</v>
      </c>
      <c r="B11" s="19">
        <v>253</v>
      </c>
      <c r="C11" s="20">
        <v>1</v>
      </c>
      <c r="D11" s="26">
        <v>130.822</v>
      </c>
      <c r="E11" s="25">
        <v>142.55704411507301</v>
      </c>
      <c r="F11" s="26">
        <v>8.577</v>
      </c>
      <c r="G11" s="25">
        <v>12.8854998780453</v>
      </c>
      <c r="H11" s="116">
        <v>1.095</v>
      </c>
      <c r="I11" s="25">
        <v>1.9281319178657399</v>
      </c>
      <c r="J11" s="116">
        <v>7.2130000000000001</v>
      </c>
      <c r="K11" s="25">
        <v>30.606051057942299</v>
      </c>
      <c r="L11" s="48">
        <f t="shared" si="0"/>
        <v>0.51708300395256923</v>
      </c>
      <c r="M11" s="41"/>
      <c r="N11" s="20" t="s">
        <v>10</v>
      </c>
      <c r="O11" s="19">
        <v>253</v>
      </c>
      <c r="P11" s="26">
        <v>130.822</v>
      </c>
      <c r="Q11" s="25">
        <v>142.55704411507301</v>
      </c>
      <c r="R11" s="26">
        <v>7.2359999999999998</v>
      </c>
      <c r="S11" s="25">
        <v>8.7567679531311295</v>
      </c>
      <c r="T11" s="116">
        <v>0.72699999999999998</v>
      </c>
      <c r="U11" s="25">
        <v>1.63619929964175</v>
      </c>
      <c r="V11" s="116">
        <v>5.3070000000000004</v>
      </c>
      <c r="W11" s="25">
        <v>24.492174620021601</v>
      </c>
      <c r="X11" s="48">
        <f t="shared" si="1"/>
        <v>0.51708300395256923</v>
      </c>
      <c r="Y11" s="41"/>
      <c r="Z11" s="116"/>
      <c r="AA11" s="173"/>
      <c r="AB11" s="123"/>
      <c r="AC11" s="124"/>
      <c r="AD11" s="41"/>
      <c r="AE11" s="41"/>
      <c r="AF11" s="19"/>
      <c r="AG11" s="24"/>
      <c r="AH11" s="24"/>
      <c r="AI11" s="24"/>
      <c r="AJ11" s="24"/>
      <c r="AK11" s="115"/>
      <c r="AL11" s="24"/>
      <c r="AM11" s="115"/>
      <c r="AN11" s="24"/>
      <c r="AO11" s="66"/>
      <c r="AQ11" s="19"/>
      <c r="AR11" s="24"/>
      <c r="AS11" s="24"/>
      <c r="AT11" s="24"/>
      <c r="AU11" s="24"/>
      <c r="AV11" s="115"/>
      <c r="AW11" s="24"/>
      <c r="AX11" s="115"/>
      <c r="AY11" s="24"/>
      <c r="AZ11" s="66"/>
    </row>
    <row r="12" spans="1:52" s="40" customFormat="1" x14ac:dyDescent="0.25">
      <c r="A12" s="20" t="s">
        <v>11</v>
      </c>
      <c r="B12" s="19">
        <v>131</v>
      </c>
      <c r="C12" s="20">
        <v>0.01</v>
      </c>
      <c r="D12" s="26">
        <v>73.457999999999998</v>
      </c>
      <c r="E12" s="25">
        <v>35.726833649830297</v>
      </c>
      <c r="F12" s="26">
        <v>8.3650000000000002</v>
      </c>
      <c r="G12" s="25">
        <v>3.60232588083751</v>
      </c>
      <c r="H12" s="116">
        <v>2.7559999999999998</v>
      </c>
      <c r="I12" s="25">
        <v>1.9951051211513799</v>
      </c>
      <c r="J12" s="116">
        <v>6.8150000000000004</v>
      </c>
      <c r="K12" s="25">
        <v>10.5288000565416</v>
      </c>
      <c r="L12" s="48">
        <f t="shared" si="0"/>
        <v>0.56074809160305339</v>
      </c>
      <c r="M12" s="41"/>
      <c r="N12" s="20" t="s">
        <v>11</v>
      </c>
      <c r="O12" s="19">
        <v>131</v>
      </c>
      <c r="P12" s="26">
        <v>73.457999999999998</v>
      </c>
      <c r="Q12" s="25">
        <v>35.726833649830297</v>
      </c>
      <c r="R12" s="26">
        <v>6.87</v>
      </c>
      <c r="S12" s="25">
        <v>2.92295118735221</v>
      </c>
      <c r="T12" s="116">
        <v>1.587</v>
      </c>
      <c r="U12" s="25">
        <v>1.97340450119211</v>
      </c>
      <c r="V12" s="116">
        <v>4.6710000000000003</v>
      </c>
      <c r="W12" s="25">
        <v>9.6664470825220707</v>
      </c>
      <c r="X12" s="48">
        <f t="shared" si="1"/>
        <v>0.56074809160305339</v>
      </c>
      <c r="Y12" s="41"/>
      <c r="Z12" s="172"/>
      <c r="AA12" s="78"/>
      <c r="AB12" s="174"/>
      <c r="AC12" s="175"/>
      <c r="AD12" s="41"/>
      <c r="AE12" s="41"/>
      <c r="AF12" s="19"/>
      <c r="AG12" s="24"/>
      <c r="AH12" s="24"/>
      <c r="AI12" s="24"/>
      <c r="AJ12" s="24"/>
      <c r="AK12" s="115"/>
      <c r="AL12" s="24"/>
      <c r="AM12" s="115"/>
      <c r="AN12" s="24"/>
      <c r="AO12" s="66"/>
      <c r="AQ12" s="19"/>
      <c r="AR12" s="24"/>
      <c r="AS12" s="24"/>
      <c r="AT12" s="24"/>
      <c r="AU12" s="24"/>
      <c r="AV12" s="115"/>
      <c r="AW12" s="24"/>
      <c r="AX12" s="115"/>
      <c r="AY12" s="24"/>
      <c r="AZ12" s="66"/>
    </row>
    <row r="13" spans="1:52" s="40" customFormat="1" x14ac:dyDescent="0.25">
      <c r="A13" s="20" t="s">
        <v>12</v>
      </c>
      <c r="B13" s="19">
        <v>134</v>
      </c>
      <c r="C13" s="20">
        <v>0.05</v>
      </c>
      <c r="D13" s="26">
        <v>239.85599999999999</v>
      </c>
      <c r="E13" s="25">
        <v>38.877174520516597</v>
      </c>
      <c r="F13" s="26">
        <v>19.094000000000001</v>
      </c>
      <c r="G13" s="25">
        <v>16.045891518847899</v>
      </c>
      <c r="H13" s="116">
        <v>4.133</v>
      </c>
      <c r="I13" s="25">
        <v>2.0370224496702201</v>
      </c>
      <c r="J13" s="116">
        <v>15.593999999999999</v>
      </c>
      <c r="K13" s="25">
        <v>20.3184646074452</v>
      </c>
      <c r="L13" s="48">
        <f t="shared" si="0"/>
        <v>1.7899701492537312</v>
      </c>
      <c r="M13" s="41"/>
      <c r="N13" s="20" t="s">
        <v>12</v>
      </c>
      <c r="O13" s="19">
        <v>134</v>
      </c>
      <c r="P13" s="26">
        <v>239.85599999999999</v>
      </c>
      <c r="Q13" s="25">
        <v>38.877174520516597</v>
      </c>
      <c r="R13" s="26">
        <v>12.776</v>
      </c>
      <c r="S13" s="25">
        <v>11.0563134030321</v>
      </c>
      <c r="T13" s="116">
        <v>3.0449999999999999</v>
      </c>
      <c r="U13" s="25">
        <v>2.2733550411546202</v>
      </c>
      <c r="V13" s="116">
        <v>12.183999999999999</v>
      </c>
      <c r="W13" s="25">
        <v>19.6820102003207</v>
      </c>
      <c r="X13" s="48">
        <f t="shared" si="1"/>
        <v>1.7899701492537312</v>
      </c>
      <c r="Y13" s="41"/>
      <c r="Z13" s="150"/>
      <c r="AA13" s="79"/>
      <c r="AB13" s="123"/>
      <c r="AC13" s="124"/>
      <c r="AD13" s="41"/>
      <c r="AE13" s="41"/>
      <c r="AF13" s="19"/>
      <c r="AG13" s="24"/>
      <c r="AH13" s="24"/>
      <c r="AI13" s="24"/>
      <c r="AJ13" s="24"/>
      <c r="AK13" s="115"/>
      <c r="AL13" s="24"/>
      <c r="AM13" s="115"/>
      <c r="AN13" s="24"/>
      <c r="AO13" s="66"/>
      <c r="AQ13" s="19"/>
      <c r="AR13" s="24"/>
      <c r="AS13" s="24"/>
      <c r="AT13" s="24"/>
      <c r="AU13" s="24"/>
      <c r="AV13" s="115"/>
      <c r="AW13" s="24"/>
      <c r="AX13" s="115"/>
      <c r="AY13" s="24"/>
      <c r="AZ13" s="66"/>
    </row>
    <row r="14" spans="1:52" s="40" customFormat="1" x14ac:dyDescent="0.25">
      <c r="A14" s="20" t="s">
        <v>13</v>
      </c>
      <c r="B14" s="19">
        <v>165</v>
      </c>
      <c r="C14" s="53">
        <v>0.01</v>
      </c>
      <c r="D14" s="26">
        <v>238.922</v>
      </c>
      <c r="E14" s="25">
        <v>75.251343381235998</v>
      </c>
      <c r="F14" s="26">
        <v>24.17</v>
      </c>
      <c r="G14" s="25">
        <v>18.915572920186701</v>
      </c>
      <c r="H14" s="116">
        <v>4.3970000000000002</v>
      </c>
      <c r="I14" s="25">
        <v>2.3170584282144802</v>
      </c>
      <c r="J14" s="116">
        <v>17.858000000000001</v>
      </c>
      <c r="K14" s="25">
        <v>20.508447830892301</v>
      </c>
      <c r="L14" s="48">
        <f t="shared" si="0"/>
        <v>1.4480121212121211</v>
      </c>
      <c r="M14" s="41"/>
      <c r="N14" s="20" t="s">
        <v>13</v>
      </c>
      <c r="O14" s="19">
        <v>165</v>
      </c>
      <c r="P14" s="26">
        <v>238.922</v>
      </c>
      <c r="Q14" s="25">
        <v>75.251343381235998</v>
      </c>
      <c r="R14" s="26">
        <v>10.766</v>
      </c>
      <c r="S14" s="25">
        <v>8.2803265520031299</v>
      </c>
      <c r="T14" s="116">
        <v>2.532</v>
      </c>
      <c r="U14" s="25">
        <v>2.52930294219047</v>
      </c>
      <c r="V14" s="116">
        <v>11.500999999999999</v>
      </c>
      <c r="W14" s="25">
        <v>18.361458061443301</v>
      </c>
      <c r="X14" s="48">
        <f t="shared" si="1"/>
        <v>1.4480121212121211</v>
      </c>
      <c r="Y14" s="41"/>
      <c r="Z14" s="138"/>
      <c r="AA14" s="170"/>
      <c r="AB14" s="174"/>
      <c r="AC14" s="175"/>
      <c r="AD14" s="41"/>
      <c r="AE14" s="41"/>
      <c r="AF14" s="19"/>
      <c r="AG14" s="24"/>
      <c r="AH14" s="24"/>
      <c r="AI14" s="24"/>
      <c r="AJ14" s="24"/>
      <c r="AK14" s="115"/>
      <c r="AL14" s="24"/>
      <c r="AM14" s="115"/>
      <c r="AN14" s="24"/>
      <c r="AO14" s="66"/>
      <c r="AQ14" s="19"/>
      <c r="AR14" s="24"/>
      <c r="AS14" s="24"/>
      <c r="AT14" s="24"/>
      <c r="AU14" s="24"/>
      <c r="AV14" s="115"/>
      <c r="AW14" s="24"/>
      <c r="AX14" s="115"/>
      <c r="AY14" s="24"/>
      <c r="AZ14" s="66"/>
    </row>
    <row r="15" spans="1:52" s="40" customFormat="1" x14ac:dyDescent="0.25">
      <c r="A15" s="20" t="s">
        <v>14</v>
      </c>
      <c r="B15" s="19">
        <v>545</v>
      </c>
      <c r="C15" s="20">
        <v>3.0000000000000001E-6</v>
      </c>
      <c r="D15" s="26">
        <v>301.36599999999999</v>
      </c>
      <c r="E15" s="25">
        <v>198.43126016081499</v>
      </c>
      <c r="F15" s="26">
        <v>5.8710000000000004</v>
      </c>
      <c r="G15" s="25">
        <v>2.64752117430029</v>
      </c>
      <c r="H15" s="116">
        <v>0.77900000000000003</v>
      </c>
      <c r="I15" s="25">
        <v>1.33113896003796</v>
      </c>
      <c r="J15" s="116">
        <v>0.79</v>
      </c>
      <c r="K15" s="25">
        <v>3.4443814776769202</v>
      </c>
      <c r="L15" s="48">
        <f t="shared" si="0"/>
        <v>0.55296513761467891</v>
      </c>
      <c r="M15" s="41"/>
      <c r="N15" s="20" t="s">
        <v>14</v>
      </c>
      <c r="O15" s="19">
        <v>545</v>
      </c>
      <c r="P15" s="26">
        <v>301.36599999999999</v>
      </c>
      <c r="Q15" s="25">
        <v>198.43126016081499</v>
      </c>
      <c r="R15" s="26">
        <v>5.0389999999999997</v>
      </c>
      <c r="S15" s="25">
        <v>0.36825889617850999</v>
      </c>
      <c r="T15" s="116">
        <v>4.1000000000000002E-2</v>
      </c>
      <c r="U15" s="25">
        <v>0.30889223754315198</v>
      </c>
      <c r="V15" s="116">
        <v>4.2999999999999997E-2</v>
      </c>
      <c r="W15" s="25">
        <v>0.67942079200787797</v>
      </c>
      <c r="X15" s="48">
        <f t="shared" si="1"/>
        <v>0.55296513761467891</v>
      </c>
      <c r="Y15" s="41"/>
      <c r="Z15" s="160"/>
      <c r="AA15" s="178"/>
      <c r="AB15" s="123"/>
      <c r="AC15" s="124"/>
      <c r="AD15" s="41"/>
      <c r="AE15" s="41"/>
      <c r="AG15" s="24"/>
      <c r="AH15" s="24"/>
      <c r="AI15" s="24"/>
      <c r="AJ15" s="24"/>
      <c r="AK15" s="115"/>
      <c r="AL15" s="24"/>
      <c r="AM15" s="115"/>
      <c r="AN15" s="24"/>
      <c r="AO15" s="66"/>
      <c r="AR15" s="24"/>
      <c r="AS15" s="24"/>
      <c r="AT15" s="24"/>
      <c r="AU15" s="24"/>
      <c r="AV15" s="115"/>
      <c r="AW15" s="24"/>
      <c r="AX15" s="115"/>
      <c r="AY15" s="24"/>
      <c r="AZ15" s="66"/>
    </row>
    <row r="16" spans="1:52" s="40" customFormat="1" x14ac:dyDescent="0.25">
      <c r="A16" s="20" t="s">
        <v>15</v>
      </c>
      <c r="B16" s="19">
        <v>20780</v>
      </c>
      <c r="C16" s="14">
        <v>0.5</v>
      </c>
      <c r="D16" s="26">
        <v>3659.12</v>
      </c>
      <c r="E16" s="25">
        <v>3417.1429873208099</v>
      </c>
      <c r="F16" s="26">
        <v>22.376000000000001</v>
      </c>
      <c r="G16" s="25">
        <v>177.508004652511</v>
      </c>
      <c r="H16" s="116">
        <v>2.3610000000000002</v>
      </c>
      <c r="I16" s="25">
        <v>2.67915226458984</v>
      </c>
      <c r="J16" s="116">
        <v>53.148000000000003</v>
      </c>
      <c r="K16" s="25">
        <v>539.488225674707</v>
      </c>
      <c r="L16" s="48">
        <f t="shared" si="0"/>
        <v>0.17608854667949952</v>
      </c>
      <c r="M16" s="41"/>
      <c r="N16" s="20" t="s">
        <v>15</v>
      </c>
      <c r="O16" s="19">
        <v>20780</v>
      </c>
      <c r="P16" s="26">
        <v>3659.12</v>
      </c>
      <c r="Q16" s="25">
        <v>3417.1429873208099</v>
      </c>
      <c r="R16" s="26">
        <v>14.77</v>
      </c>
      <c r="S16" s="25">
        <v>146.47879415511699</v>
      </c>
      <c r="T16" s="116">
        <v>1.256</v>
      </c>
      <c r="U16" s="25">
        <v>2.3198805671512002</v>
      </c>
      <c r="V16" s="116">
        <v>31.956</v>
      </c>
      <c r="W16" s="25">
        <v>478.074547886978</v>
      </c>
      <c r="X16" s="48">
        <f t="shared" si="1"/>
        <v>0.17608854667949952</v>
      </c>
      <c r="Y16" s="41"/>
      <c r="Z16" s="174"/>
      <c r="AA16" s="175"/>
      <c r="AB16" s="174"/>
      <c r="AC16" s="175"/>
      <c r="AD16" s="41"/>
      <c r="AE16" s="41"/>
      <c r="AG16" s="24"/>
      <c r="AH16" s="24"/>
      <c r="AI16" s="24"/>
      <c r="AJ16" s="24"/>
      <c r="AK16" s="115"/>
      <c r="AL16" s="24"/>
      <c r="AM16" s="115"/>
      <c r="AN16" s="24"/>
      <c r="AO16" s="66"/>
      <c r="AR16" s="24"/>
      <c r="AS16" s="24"/>
      <c r="AT16" s="24"/>
      <c r="AU16" s="24"/>
      <c r="AV16" s="115"/>
      <c r="AW16" s="24"/>
      <c r="AX16" s="115"/>
      <c r="AY16" s="24"/>
      <c r="AZ16" s="66"/>
    </row>
    <row r="17" spans="1:52" s="40" customFormat="1" x14ac:dyDescent="0.25">
      <c r="A17" s="20" t="s">
        <v>16</v>
      </c>
      <c r="B17" s="19">
        <v>18670</v>
      </c>
      <c r="C17" s="20">
        <v>2E-3</v>
      </c>
      <c r="D17" s="26">
        <v>2187.444</v>
      </c>
      <c r="E17" s="25">
        <v>4896.1763842870296</v>
      </c>
      <c r="F17" s="26">
        <v>10.986000000000001</v>
      </c>
      <c r="G17" s="25">
        <v>24.235493870832599</v>
      </c>
      <c r="H17" s="116">
        <v>1.4359999999999999</v>
      </c>
      <c r="I17" s="25">
        <v>2.4301871964541699</v>
      </c>
      <c r="J17" s="116">
        <v>11.929</v>
      </c>
      <c r="K17" s="25">
        <v>60.087323500431303</v>
      </c>
      <c r="L17" s="48">
        <f t="shared" si="0"/>
        <v>0.11716357793251204</v>
      </c>
      <c r="M17" s="41"/>
      <c r="N17" s="20" t="s">
        <v>16</v>
      </c>
      <c r="O17" s="19">
        <v>18670</v>
      </c>
      <c r="P17" s="26">
        <v>2187.444</v>
      </c>
      <c r="Q17" s="25">
        <v>4896.1763842870296</v>
      </c>
      <c r="R17" s="26">
        <v>8.6989999999999998</v>
      </c>
      <c r="S17" s="25">
        <v>17.030279781302301</v>
      </c>
      <c r="T17" s="116">
        <v>0.98399999999999999</v>
      </c>
      <c r="U17" s="25">
        <v>2.0238181340821799</v>
      </c>
      <c r="V17" s="116">
        <v>9.0120000000000005</v>
      </c>
      <c r="W17" s="25">
        <v>50.5584415504674</v>
      </c>
      <c r="X17" s="48">
        <f t="shared" si="1"/>
        <v>0.11716357793251204</v>
      </c>
      <c r="Y17" s="41"/>
      <c r="Z17" s="139"/>
      <c r="AA17" s="171"/>
      <c r="AB17" s="123"/>
      <c r="AC17" s="124"/>
      <c r="AD17" s="41"/>
      <c r="AE17" s="41"/>
      <c r="AG17" s="24"/>
      <c r="AH17" s="24"/>
      <c r="AI17" s="24"/>
      <c r="AJ17" s="24"/>
      <c r="AK17" s="115"/>
      <c r="AL17" s="24"/>
      <c r="AM17" s="115"/>
      <c r="AN17" s="24"/>
      <c r="AO17" s="66"/>
      <c r="AR17" s="24"/>
      <c r="AS17" s="24"/>
      <c r="AT17" s="24"/>
      <c r="AU17" s="24"/>
      <c r="AV17" s="115"/>
      <c r="AW17" s="24"/>
      <c r="AX17" s="115"/>
      <c r="AY17" s="24"/>
      <c r="AZ17" s="66"/>
    </row>
    <row r="18" spans="1:52" s="40" customFormat="1" x14ac:dyDescent="0.25">
      <c r="A18" s="20" t="s">
        <v>17</v>
      </c>
      <c r="B18" s="19">
        <v>1788</v>
      </c>
      <c r="C18" s="14">
        <v>0.01</v>
      </c>
      <c r="D18" s="26">
        <v>268.76400000000001</v>
      </c>
      <c r="E18" s="25">
        <v>159.78865014986701</v>
      </c>
      <c r="F18" s="26">
        <v>5.7050000000000001</v>
      </c>
      <c r="G18" s="25">
        <v>1.4799206617806</v>
      </c>
      <c r="H18" s="116">
        <v>0.77</v>
      </c>
      <c r="I18" s="25">
        <v>1.2855943188863099</v>
      </c>
      <c r="J18" s="116">
        <v>0.90400000000000003</v>
      </c>
      <c r="K18" s="25">
        <v>2.8437424058572902</v>
      </c>
      <c r="L18" s="48">
        <f t="shared" si="0"/>
        <v>0.15031543624161076</v>
      </c>
      <c r="M18" s="41"/>
      <c r="N18" s="20" t="s">
        <v>17</v>
      </c>
      <c r="O18" s="19">
        <v>1788</v>
      </c>
      <c r="P18" s="26">
        <v>268.76400000000001</v>
      </c>
      <c r="Q18" s="25">
        <v>159.78865014986701</v>
      </c>
      <c r="R18" s="26">
        <v>5.0640000000000001</v>
      </c>
      <c r="S18" s="25">
        <v>0.38477532671944298</v>
      </c>
      <c r="T18" s="116">
        <v>7.6999999999999999E-2</v>
      </c>
      <c r="U18" s="25">
        <v>0.42337955813932499</v>
      </c>
      <c r="V18" s="116">
        <v>0.06</v>
      </c>
      <c r="W18" s="25">
        <v>0.55200063831911195</v>
      </c>
      <c r="X18" s="48">
        <f t="shared" si="1"/>
        <v>0.15031543624161076</v>
      </c>
      <c r="Y18" s="41"/>
      <c r="Z18" s="153"/>
      <c r="AA18" s="161"/>
      <c r="AB18" s="174"/>
      <c r="AC18" s="175"/>
      <c r="AD18" s="41"/>
      <c r="AE18" s="41"/>
      <c r="AG18" s="24"/>
      <c r="AH18" s="24"/>
      <c r="AI18" s="24"/>
      <c r="AJ18" s="24"/>
      <c r="AK18" s="24"/>
      <c r="AL18" s="24"/>
      <c r="AM18" s="24"/>
      <c r="AN18" s="24"/>
      <c r="AO18" s="66"/>
      <c r="AR18" s="24"/>
      <c r="AS18" s="24"/>
      <c r="AT18" s="24"/>
      <c r="AU18" s="24"/>
      <c r="AV18" s="24"/>
      <c r="AW18" s="24"/>
      <c r="AX18" s="24"/>
      <c r="AY18" s="24"/>
      <c r="AZ18" s="66"/>
    </row>
    <row r="19" spans="1:52" s="40" customFormat="1" x14ac:dyDescent="0.25">
      <c r="A19" s="35" t="s">
        <v>18</v>
      </c>
      <c r="B19" s="32">
        <v>2858</v>
      </c>
      <c r="C19" s="54">
        <v>0.1</v>
      </c>
      <c r="D19" s="44">
        <v>4365.7879999999996</v>
      </c>
      <c r="E19" s="45">
        <v>1684.4146900047899</v>
      </c>
      <c r="F19" s="44">
        <v>38.412999999999997</v>
      </c>
      <c r="G19" s="45">
        <v>99.645962029320401</v>
      </c>
      <c r="H19" s="117">
        <v>5.0149999999999997</v>
      </c>
      <c r="I19" s="45">
        <v>2.5415023577077802</v>
      </c>
      <c r="J19" s="117">
        <v>60.155000000000001</v>
      </c>
      <c r="K19" s="45">
        <v>129.39091538428801</v>
      </c>
      <c r="L19" s="49">
        <f t="shared" si="0"/>
        <v>1.5275675297410776</v>
      </c>
      <c r="M19" s="41"/>
      <c r="N19" s="35" t="s">
        <v>18</v>
      </c>
      <c r="O19" s="32">
        <v>2858</v>
      </c>
      <c r="P19" s="44">
        <v>4365.7879999999996</v>
      </c>
      <c r="Q19" s="45">
        <v>1684.4146900047899</v>
      </c>
      <c r="R19" s="44">
        <v>6.1420000000000003</v>
      </c>
      <c r="S19" s="45">
        <v>24.103211420904</v>
      </c>
      <c r="T19" s="117">
        <v>6.5000000000000002E-2</v>
      </c>
      <c r="U19" s="45">
        <v>0.66574636177618596</v>
      </c>
      <c r="V19" s="117">
        <v>3.3849999999999998</v>
      </c>
      <c r="W19" s="45">
        <v>77.015830925941202</v>
      </c>
      <c r="X19" s="49">
        <f t="shared" si="1"/>
        <v>1.5275675297410776</v>
      </c>
      <c r="Y19" s="41"/>
      <c r="Z19" s="152"/>
      <c r="AA19" s="142"/>
      <c r="AB19" s="176"/>
      <c r="AC19" s="177"/>
      <c r="AD19" s="41"/>
      <c r="AE19" s="41"/>
      <c r="AG19" s="24"/>
      <c r="AH19" s="24"/>
      <c r="AI19" s="24"/>
      <c r="AJ19" s="24"/>
      <c r="AK19" s="24"/>
      <c r="AL19" s="24"/>
      <c r="AM19" s="24"/>
      <c r="AN19" s="24"/>
      <c r="AO19" s="66"/>
      <c r="AR19" s="24"/>
      <c r="AS19" s="24"/>
      <c r="AT19" s="24"/>
      <c r="AU19" s="24"/>
      <c r="AV19" s="24"/>
      <c r="AW19" s="24"/>
      <c r="AX19" s="24"/>
      <c r="AY19" s="24"/>
      <c r="AZ19" s="66"/>
    </row>
  </sheetData>
  <mergeCells count="18">
    <mergeCell ref="D2:E2"/>
    <mergeCell ref="F2:G2"/>
    <mergeCell ref="H2:I2"/>
    <mergeCell ref="J2:K2"/>
    <mergeCell ref="AG2:AH2"/>
    <mergeCell ref="P2:Q2"/>
    <mergeCell ref="R2:S2"/>
    <mergeCell ref="T2:U2"/>
    <mergeCell ref="V2:W2"/>
    <mergeCell ref="Z2:AA2"/>
    <mergeCell ref="AB2:AC2"/>
    <mergeCell ref="AT2:AU2"/>
    <mergeCell ref="AV2:AW2"/>
    <mergeCell ref="AX2:AY2"/>
    <mergeCell ref="AI2:AJ2"/>
    <mergeCell ref="AK2:AL2"/>
    <mergeCell ref="AM2:AN2"/>
    <mergeCell ref="AR2:AS2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zoomScaleNormal="100" workbookViewId="0">
      <selection activeCell="N7" sqref="N7"/>
    </sheetView>
  </sheetViews>
  <sheetFormatPr defaultColWidth="11" defaultRowHeight="15.75" x14ac:dyDescent="0.25"/>
  <cols>
    <col min="1" max="1" width="16.625" bestFit="1" customWidth="1"/>
    <col min="2" max="2" width="9" bestFit="1" customWidth="1"/>
    <col min="3" max="3" width="8.375" customWidth="1"/>
    <col min="4" max="4" width="8.375" bestFit="1" customWidth="1"/>
    <col min="5" max="6" width="6.875" bestFit="1" customWidth="1"/>
    <col min="7" max="8" width="5.875" bestFit="1" customWidth="1"/>
    <col min="9" max="9" width="6.625" bestFit="1" customWidth="1"/>
    <col min="10" max="12" width="5.875" bestFit="1" customWidth="1"/>
    <col min="13" max="13" width="6.5" bestFit="1" customWidth="1"/>
    <col min="17" max="18" width="4.625" bestFit="1" customWidth="1"/>
    <col min="20" max="20" width="7.875" customWidth="1"/>
    <col min="21" max="21" width="6.375" bestFit="1" customWidth="1"/>
    <col min="22" max="24" width="6" bestFit="1" customWidth="1"/>
    <col min="25" max="25" width="5.875" bestFit="1" customWidth="1"/>
    <col min="26" max="26" width="5" bestFit="1" customWidth="1"/>
    <col min="27" max="28" width="6" bestFit="1" customWidth="1"/>
  </cols>
  <sheetData>
    <row r="1" spans="1:28" x14ac:dyDescent="0.25">
      <c r="A1" s="12" t="s">
        <v>101</v>
      </c>
      <c r="B1" s="31"/>
      <c r="C1" s="52" t="s">
        <v>141</v>
      </c>
      <c r="D1" s="46" t="s">
        <v>131</v>
      </c>
      <c r="E1" s="196" t="s">
        <v>20</v>
      </c>
      <c r="F1" s="197"/>
      <c r="G1" s="196" t="s">
        <v>126</v>
      </c>
      <c r="H1" s="197"/>
      <c r="I1" s="196" t="s">
        <v>21</v>
      </c>
      <c r="J1" s="197"/>
      <c r="K1" s="196" t="s">
        <v>24</v>
      </c>
      <c r="L1" s="197"/>
      <c r="M1" s="52" t="s">
        <v>32</v>
      </c>
      <c r="O1" s="196" t="s">
        <v>132</v>
      </c>
      <c r="P1" s="197"/>
      <c r="Q1" s="196" t="s">
        <v>133</v>
      </c>
      <c r="R1" s="197"/>
      <c r="T1" s="199" t="s">
        <v>143</v>
      </c>
      <c r="U1" s="199"/>
      <c r="V1" s="199"/>
      <c r="W1" s="199"/>
      <c r="X1" s="199"/>
      <c r="Y1" s="199"/>
      <c r="Z1" s="199"/>
      <c r="AA1" s="199"/>
      <c r="AB1" s="199"/>
    </row>
    <row r="2" spans="1:28" x14ac:dyDescent="0.25">
      <c r="A2" s="13" t="s">
        <v>0</v>
      </c>
      <c r="B2" s="4" t="s">
        <v>33</v>
      </c>
      <c r="C2" s="34" t="s">
        <v>142</v>
      </c>
      <c r="D2" s="7" t="s">
        <v>129</v>
      </c>
      <c r="E2" s="6" t="s">
        <v>22</v>
      </c>
      <c r="F2" s="7" t="s">
        <v>23</v>
      </c>
      <c r="G2" s="6" t="s">
        <v>22</v>
      </c>
      <c r="H2" s="7" t="s">
        <v>23</v>
      </c>
      <c r="I2" s="6" t="s">
        <v>22</v>
      </c>
      <c r="J2" s="7" t="s">
        <v>23</v>
      </c>
      <c r="K2" s="6" t="s">
        <v>22</v>
      </c>
      <c r="L2" s="7" t="s">
        <v>23</v>
      </c>
      <c r="M2" s="15"/>
      <c r="O2" s="6" t="s">
        <v>22</v>
      </c>
      <c r="P2" s="7" t="s">
        <v>23</v>
      </c>
      <c r="Q2" s="6" t="s">
        <v>22</v>
      </c>
      <c r="R2" s="7" t="s">
        <v>23</v>
      </c>
      <c r="T2" s="52" t="s">
        <v>141</v>
      </c>
      <c r="U2" s="196" t="s">
        <v>20</v>
      </c>
      <c r="V2" s="197"/>
      <c r="W2" s="196" t="s">
        <v>126</v>
      </c>
      <c r="X2" s="197"/>
      <c r="Y2" s="196" t="s">
        <v>21</v>
      </c>
      <c r="Z2" s="197"/>
      <c r="AA2" s="198" t="s">
        <v>24</v>
      </c>
      <c r="AB2" s="197"/>
    </row>
    <row r="3" spans="1:28" s="40" customFormat="1" x14ac:dyDescent="0.25">
      <c r="A3" s="20" t="s">
        <v>4</v>
      </c>
      <c r="B3" s="19">
        <v>276</v>
      </c>
      <c r="C3" s="20">
        <v>0.04</v>
      </c>
      <c r="D3" s="17">
        <v>0.1</v>
      </c>
      <c r="E3" s="26">
        <v>142.89599999999999</v>
      </c>
      <c r="F3" s="25">
        <v>62.4896642825207</v>
      </c>
      <c r="G3" s="26">
        <v>6.5869999999999997</v>
      </c>
      <c r="H3" s="25">
        <v>7.3362286804087304</v>
      </c>
      <c r="I3" s="116">
        <v>4.282</v>
      </c>
      <c r="J3" s="25">
        <v>6.5832982475212098</v>
      </c>
      <c r="K3" s="26">
        <v>5.7720000000000002</v>
      </c>
      <c r="L3" s="25">
        <v>6.8132544673185604</v>
      </c>
      <c r="M3" s="48">
        <f>E3/B3</f>
        <v>0.51773913043478259</v>
      </c>
      <c r="O3" s="138"/>
      <c r="P3" s="170"/>
      <c r="Q3" s="174"/>
      <c r="R3" s="175"/>
      <c r="T3" s="34" t="s">
        <v>142</v>
      </c>
      <c r="U3" s="6" t="s">
        <v>22</v>
      </c>
      <c r="V3" s="7" t="s">
        <v>23</v>
      </c>
      <c r="W3" s="6" t="s">
        <v>22</v>
      </c>
      <c r="X3" s="7" t="s">
        <v>23</v>
      </c>
      <c r="Y3" s="6" t="s">
        <v>22</v>
      </c>
      <c r="Z3" s="7" t="s">
        <v>23</v>
      </c>
      <c r="AA3" s="4" t="s">
        <v>22</v>
      </c>
      <c r="AB3" s="7" t="s">
        <v>23</v>
      </c>
    </row>
    <row r="4" spans="1:28" s="40" customFormat="1" x14ac:dyDescent="0.25">
      <c r="A4" s="20" t="s">
        <v>5</v>
      </c>
      <c r="B4" s="19">
        <v>148</v>
      </c>
      <c r="C4" s="20">
        <v>0.04</v>
      </c>
      <c r="D4" s="17">
        <v>0.1</v>
      </c>
      <c r="E4" s="26">
        <v>102.82599999999999</v>
      </c>
      <c r="F4" s="25">
        <v>50.479876603869897</v>
      </c>
      <c r="G4" s="26">
        <v>2.8181818181818201</v>
      </c>
      <c r="H4" s="25">
        <v>2.8638242102920399</v>
      </c>
      <c r="I4" s="116">
        <v>0.31717171717171699</v>
      </c>
      <c r="J4" s="25">
        <v>0.75275569295362399</v>
      </c>
      <c r="K4" s="26">
        <v>2.6959595959596001</v>
      </c>
      <c r="L4" s="25">
        <v>2.8489942593078599</v>
      </c>
      <c r="M4" s="48">
        <f t="shared" ref="M4:M18" si="0">E4/B4</f>
        <v>0.69477027027027027</v>
      </c>
      <c r="O4" s="138"/>
      <c r="P4" s="170"/>
      <c r="Q4" s="174"/>
      <c r="R4" s="175"/>
      <c r="T4" s="37">
        <v>0.1</v>
      </c>
      <c r="U4" s="26">
        <v>211.7</v>
      </c>
      <c r="V4" s="25">
        <v>102.689508398546</v>
      </c>
      <c r="W4" s="26">
        <v>10.6192384769539</v>
      </c>
      <c r="X4" s="25">
        <v>13.065889292745201</v>
      </c>
      <c r="Y4" s="116">
        <v>0.49899799599198402</v>
      </c>
      <c r="Z4" s="25">
        <v>1.0318396567430701</v>
      </c>
      <c r="AA4" s="24">
        <v>10.334669338677401</v>
      </c>
      <c r="AB4" s="25">
        <v>13.0745958104908</v>
      </c>
    </row>
    <row r="5" spans="1:28" s="40" customFormat="1" x14ac:dyDescent="0.25">
      <c r="A5" s="20" t="s">
        <v>25</v>
      </c>
      <c r="B5" s="19">
        <v>154</v>
      </c>
      <c r="C5" s="20">
        <v>0.04</v>
      </c>
      <c r="D5" s="17">
        <v>0.1</v>
      </c>
      <c r="E5" s="26">
        <v>48.746000000000002</v>
      </c>
      <c r="F5" s="25">
        <v>23.113669672419402</v>
      </c>
      <c r="G5" s="26">
        <v>5.8643724696356303</v>
      </c>
      <c r="H5" s="25">
        <v>6.2227990384780796</v>
      </c>
      <c r="I5" s="116">
        <v>0</v>
      </c>
      <c r="J5" s="25">
        <v>0</v>
      </c>
      <c r="K5" s="26">
        <v>5.8643724696356303</v>
      </c>
      <c r="L5" s="25">
        <v>6.2227990384780796</v>
      </c>
      <c r="M5" s="48">
        <f t="shared" si="0"/>
        <v>0.31653246753246755</v>
      </c>
      <c r="O5" s="16"/>
      <c r="P5" s="17"/>
      <c r="Q5" s="123"/>
      <c r="R5" s="124"/>
      <c r="T5" s="37">
        <v>0.2</v>
      </c>
      <c r="U5" s="26">
        <v>514.37199999999996</v>
      </c>
      <c r="V5" s="25">
        <v>239.01814007996799</v>
      </c>
      <c r="W5" s="26">
        <v>76.253</v>
      </c>
      <c r="X5" s="25">
        <v>62.4381094245214</v>
      </c>
      <c r="Y5" s="116">
        <v>1.7509999999999999</v>
      </c>
      <c r="Z5" s="25">
        <v>3.84887162851826</v>
      </c>
      <c r="AA5" s="24">
        <v>75.897000000000006</v>
      </c>
      <c r="AB5" s="25">
        <v>62.518901173997001</v>
      </c>
    </row>
    <row r="6" spans="1:28" s="40" customFormat="1" x14ac:dyDescent="0.25">
      <c r="A6" s="20" t="s">
        <v>6</v>
      </c>
      <c r="B6" s="19">
        <v>106</v>
      </c>
      <c r="C6" s="61">
        <v>0.05</v>
      </c>
      <c r="D6" s="17">
        <v>0.1</v>
      </c>
      <c r="E6" s="26">
        <v>76.816000000000003</v>
      </c>
      <c r="F6" s="25">
        <v>17.596698206987199</v>
      </c>
      <c r="G6" s="26">
        <v>11.458</v>
      </c>
      <c r="H6" s="25">
        <v>5.5469816121026501</v>
      </c>
      <c r="I6" s="116">
        <v>5.2999999999999999E-2</v>
      </c>
      <c r="J6" s="25">
        <v>0.27976645486774998</v>
      </c>
      <c r="K6" s="26">
        <v>11.455</v>
      </c>
      <c r="L6" s="25">
        <v>5.5512873994949699</v>
      </c>
      <c r="M6" s="48">
        <f t="shared" si="0"/>
        <v>0.72467924528301886</v>
      </c>
      <c r="O6" s="139"/>
      <c r="P6" s="171"/>
      <c r="Q6" s="123"/>
      <c r="R6" s="124"/>
      <c r="T6" s="37">
        <v>0.3</v>
      </c>
      <c r="U6" s="26">
        <v>907.16399999999999</v>
      </c>
      <c r="V6" s="25">
        <v>375.42636836277501</v>
      </c>
      <c r="W6" s="26">
        <v>217.857</v>
      </c>
      <c r="X6" s="25">
        <v>134.228088456667</v>
      </c>
      <c r="Y6" s="116">
        <v>4.266</v>
      </c>
      <c r="Z6" s="25">
        <v>8.0361572796843408</v>
      </c>
      <c r="AA6" s="24">
        <v>217.62</v>
      </c>
      <c r="AB6" s="25">
        <v>134.31240978935401</v>
      </c>
    </row>
    <row r="7" spans="1:28" s="40" customFormat="1" x14ac:dyDescent="0.25">
      <c r="A7" s="20" t="s">
        <v>7</v>
      </c>
      <c r="B7" s="19">
        <v>187</v>
      </c>
      <c r="C7" s="36">
        <v>1E-3</v>
      </c>
      <c r="D7" s="17">
        <v>0.1</v>
      </c>
      <c r="E7" s="26">
        <v>83.361999999999995</v>
      </c>
      <c r="F7" s="25">
        <v>48.476209617697002</v>
      </c>
      <c r="G7" s="26">
        <v>13.2108843537415</v>
      </c>
      <c r="H7" s="25">
        <v>12.900596802277899</v>
      </c>
      <c r="I7" s="116">
        <v>10.6938775510204</v>
      </c>
      <c r="J7" s="25">
        <v>11.2297918863257</v>
      </c>
      <c r="K7" s="26">
        <v>11.196145124716599</v>
      </c>
      <c r="L7" s="25">
        <v>11.8387322394251</v>
      </c>
      <c r="M7" s="48">
        <f t="shared" si="0"/>
        <v>0.44578609625668447</v>
      </c>
      <c r="O7" s="139"/>
      <c r="P7" s="171"/>
      <c r="Q7" s="123"/>
      <c r="R7" s="124"/>
      <c r="T7" s="96">
        <v>0.4</v>
      </c>
      <c r="U7" s="44">
        <v>1323.34</v>
      </c>
      <c r="V7" s="45">
        <v>486.20392291162602</v>
      </c>
      <c r="W7" s="44">
        <v>404.67700000000002</v>
      </c>
      <c r="X7" s="45">
        <v>199.471430341597</v>
      </c>
      <c r="Y7" s="117">
        <v>6.5549999999999997</v>
      </c>
      <c r="Z7" s="45">
        <v>12.249940246223099</v>
      </c>
      <c r="AA7" s="89">
        <v>404.58699999999999</v>
      </c>
      <c r="AB7" s="45">
        <v>199.48514419313</v>
      </c>
    </row>
    <row r="8" spans="1:28" s="40" customFormat="1" x14ac:dyDescent="0.25">
      <c r="A8" s="20" t="s">
        <v>8</v>
      </c>
      <c r="B8" s="19">
        <v>18034</v>
      </c>
      <c r="C8" s="20">
        <v>500</v>
      </c>
      <c r="D8" s="17">
        <v>0.1</v>
      </c>
      <c r="E8" s="26">
        <v>969.93600000000004</v>
      </c>
      <c r="F8" s="25">
        <v>466.55176181260998</v>
      </c>
      <c r="G8" s="26">
        <v>8.7911646586345409</v>
      </c>
      <c r="H8" s="25">
        <v>23.765448554021901</v>
      </c>
      <c r="I8" s="116">
        <v>2.5742971887550201</v>
      </c>
      <c r="J8" s="25">
        <v>8.5847534599352997</v>
      </c>
      <c r="K8" s="26">
        <v>8.0210843373494001</v>
      </c>
      <c r="L8" s="25">
        <v>22.790603662593799</v>
      </c>
      <c r="M8" s="48">
        <f t="shared" si="0"/>
        <v>5.3783741821004774E-2</v>
      </c>
      <c r="O8" s="26"/>
      <c r="P8" s="25"/>
      <c r="Q8" s="123"/>
      <c r="R8" s="124"/>
      <c r="T8" s="24"/>
      <c r="U8" s="23"/>
      <c r="V8" s="23"/>
      <c r="W8" s="23"/>
      <c r="X8" s="23"/>
      <c r="Y8" s="118"/>
      <c r="Z8" s="23"/>
      <c r="AA8" s="23"/>
      <c r="AB8" s="23"/>
    </row>
    <row r="9" spans="1:28" s="40" customFormat="1" x14ac:dyDescent="0.25">
      <c r="A9" s="20" t="s">
        <v>9</v>
      </c>
      <c r="B9" s="16">
        <v>180736</v>
      </c>
      <c r="C9" s="20">
        <v>2.5999999999999999E-2</v>
      </c>
      <c r="D9" s="17">
        <v>0.1</v>
      </c>
      <c r="E9" s="26">
        <v>8343.4639999999999</v>
      </c>
      <c r="F9" s="25">
        <v>7061.0121822399997</v>
      </c>
      <c r="G9" s="26">
        <v>13.0118025751073</v>
      </c>
      <c r="H9" s="25">
        <v>40.409808209640701</v>
      </c>
      <c r="I9" s="116">
        <v>3.5901287553648098</v>
      </c>
      <c r="J9" s="25">
        <v>8.3505004889047694</v>
      </c>
      <c r="K9" s="26">
        <v>10.3401287553648</v>
      </c>
      <c r="L9" s="25">
        <v>40.011990404603701</v>
      </c>
      <c r="M9" s="48">
        <f t="shared" si="0"/>
        <v>4.6163819050991504E-2</v>
      </c>
      <c r="O9" s="172"/>
      <c r="P9" s="78"/>
      <c r="Q9" s="174"/>
      <c r="R9" s="175"/>
      <c r="T9" s="24"/>
      <c r="U9" s="23"/>
      <c r="V9" s="23"/>
      <c r="W9" s="23"/>
      <c r="X9" s="23"/>
      <c r="Y9" s="118"/>
      <c r="Z9" s="23"/>
      <c r="AA9" s="23"/>
      <c r="AB9" s="23"/>
    </row>
    <row r="10" spans="1:28" s="40" customFormat="1" x14ac:dyDescent="0.25">
      <c r="A10" s="20" t="s">
        <v>10</v>
      </c>
      <c r="B10" s="19">
        <v>253</v>
      </c>
      <c r="C10" s="20">
        <v>15</v>
      </c>
      <c r="D10" s="17">
        <v>0.1</v>
      </c>
      <c r="E10" s="26">
        <v>103.482</v>
      </c>
      <c r="F10" s="25">
        <v>23.3640226321059</v>
      </c>
      <c r="G10" s="26">
        <v>27.05</v>
      </c>
      <c r="H10" s="25">
        <v>16.3591907844833</v>
      </c>
      <c r="I10" s="116">
        <v>0.76900000000000002</v>
      </c>
      <c r="J10" s="25">
        <v>1.65480433205178</v>
      </c>
      <c r="K10" s="26">
        <v>26.501999999999999</v>
      </c>
      <c r="L10" s="25">
        <v>16.7477904358899</v>
      </c>
      <c r="M10" s="48">
        <f t="shared" si="0"/>
        <v>0.40901976284584979</v>
      </c>
      <c r="O10" s="116"/>
      <c r="P10" s="173"/>
      <c r="Q10" s="123"/>
      <c r="R10" s="124"/>
      <c r="S10"/>
      <c r="T10"/>
      <c r="U10"/>
      <c r="V10"/>
      <c r="W10"/>
      <c r="X10"/>
      <c r="Y10"/>
      <c r="Z10"/>
      <c r="AA10"/>
      <c r="AB10"/>
    </row>
    <row r="11" spans="1:28" s="40" customFormat="1" x14ac:dyDescent="0.25">
      <c r="A11" s="20" t="s">
        <v>11</v>
      </c>
      <c r="B11" s="19">
        <v>131</v>
      </c>
      <c r="C11" s="20">
        <v>0.2</v>
      </c>
      <c r="D11" s="17">
        <v>0.1</v>
      </c>
      <c r="E11" s="26">
        <v>57.252000000000002</v>
      </c>
      <c r="F11" s="25">
        <v>18.5862838121542</v>
      </c>
      <c r="G11" s="26">
        <v>10.612</v>
      </c>
      <c r="H11" s="25">
        <v>5.4113527642114496</v>
      </c>
      <c r="I11" s="116">
        <v>1.643</v>
      </c>
      <c r="J11" s="25">
        <v>2.2150524728451599</v>
      </c>
      <c r="K11" s="26">
        <v>10.41</v>
      </c>
      <c r="L11" s="25">
        <v>5.3147103539276799</v>
      </c>
      <c r="M11" s="48">
        <f t="shared" si="0"/>
        <v>0.4370381679389313</v>
      </c>
      <c r="O11" s="172"/>
      <c r="P11" s="78"/>
      <c r="Q11" s="174"/>
      <c r="R11" s="175"/>
      <c r="S11"/>
      <c r="T11"/>
      <c r="U11"/>
      <c r="V11"/>
      <c r="W11"/>
      <c r="X11"/>
      <c r="Y11"/>
      <c r="Z11"/>
      <c r="AA11"/>
      <c r="AB11"/>
    </row>
    <row r="12" spans="1:28" s="40" customFormat="1" x14ac:dyDescent="0.25">
      <c r="A12" s="20" t="s">
        <v>12</v>
      </c>
      <c r="B12" s="19">
        <v>134</v>
      </c>
      <c r="C12" s="57">
        <v>0.2</v>
      </c>
      <c r="D12" s="17">
        <v>0.1</v>
      </c>
      <c r="E12" s="26">
        <v>73.525999999999996</v>
      </c>
      <c r="F12" s="25">
        <v>31.612634858276</v>
      </c>
      <c r="G12" s="26">
        <v>2.673</v>
      </c>
      <c r="H12" s="25">
        <v>2.5350537464711498</v>
      </c>
      <c r="I12" s="116">
        <v>1.1919999999999999</v>
      </c>
      <c r="J12" s="25">
        <v>1.81726124661219</v>
      </c>
      <c r="K12" s="26">
        <v>2.1930000000000001</v>
      </c>
      <c r="L12" s="25">
        <v>1.9533475283642101</v>
      </c>
      <c r="M12" s="48">
        <f t="shared" si="0"/>
        <v>0.54870149253731337</v>
      </c>
      <c r="O12" s="150"/>
      <c r="P12" s="79"/>
      <c r="Q12" s="123"/>
      <c r="R12" s="124"/>
      <c r="S12"/>
      <c r="T12"/>
      <c r="U12"/>
      <c r="V12"/>
      <c r="W12"/>
      <c r="X12"/>
      <c r="Y12"/>
      <c r="Z12"/>
      <c r="AA12"/>
      <c r="AB12"/>
    </row>
    <row r="13" spans="1:28" s="40" customFormat="1" x14ac:dyDescent="0.25">
      <c r="A13" s="20" t="s">
        <v>13</v>
      </c>
      <c r="B13" s="19">
        <v>165</v>
      </c>
      <c r="C13" s="20">
        <v>0.12</v>
      </c>
      <c r="D13" s="25">
        <v>0.1</v>
      </c>
      <c r="E13" s="26">
        <v>110.89</v>
      </c>
      <c r="F13" s="25">
        <v>51.970653727357103</v>
      </c>
      <c r="G13" s="26">
        <v>3.04</v>
      </c>
      <c r="H13" s="25">
        <v>2.7364005349889799</v>
      </c>
      <c r="I13" s="116">
        <v>1.5680000000000001</v>
      </c>
      <c r="J13" s="25">
        <v>2.3114321791302301</v>
      </c>
      <c r="K13" s="26">
        <v>2.5030000000000001</v>
      </c>
      <c r="L13" s="25">
        <v>2.4547946995659502</v>
      </c>
      <c r="M13" s="48">
        <f t="shared" si="0"/>
        <v>0.67206060606060603</v>
      </c>
      <c r="O13" s="138"/>
      <c r="P13" s="170"/>
      <c r="Q13" s="174"/>
      <c r="R13" s="175"/>
      <c r="S13"/>
      <c r="T13"/>
      <c r="U13"/>
      <c r="V13"/>
      <c r="W13"/>
      <c r="X13"/>
      <c r="Y13"/>
      <c r="Z13"/>
      <c r="AA13"/>
      <c r="AB13"/>
    </row>
    <row r="14" spans="1:28" s="40" customFormat="1" x14ac:dyDescent="0.25">
      <c r="A14" s="20" t="s">
        <v>14</v>
      </c>
      <c r="B14" s="19">
        <v>545</v>
      </c>
      <c r="C14" s="20">
        <v>4.0000000000000003E-5</v>
      </c>
      <c r="D14" s="19">
        <v>0.1</v>
      </c>
      <c r="E14" s="26">
        <v>269.45</v>
      </c>
      <c r="F14" s="25">
        <v>121.853427353348</v>
      </c>
      <c r="G14" s="26">
        <v>14.672000000000001</v>
      </c>
      <c r="H14" s="25">
        <v>13.7884929756134</v>
      </c>
      <c r="I14" s="116">
        <v>0.60699999999999998</v>
      </c>
      <c r="J14" s="25">
        <v>1.3858107632254499</v>
      </c>
      <c r="K14" s="26">
        <v>14.523999999999999</v>
      </c>
      <c r="L14" s="25">
        <v>13.7871501590978</v>
      </c>
      <c r="M14" s="48">
        <f t="shared" si="0"/>
        <v>0.49440366972477062</v>
      </c>
      <c r="O14" s="160"/>
      <c r="P14" s="178"/>
      <c r="Q14" s="123"/>
      <c r="R14" s="124"/>
      <c r="T14"/>
      <c r="U14"/>
      <c r="V14"/>
      <c r="W14"/>
      <c r="X14"/>
      <c r="Y14" s="114"/>
      <c r="Z14"/>
      <c r="AA14"/>
      <c r="AB14"/>
    </row>
    <row r="15" spans="1:28" s="40" customFormat="1" x14ac:dyDescent="0.25">
      <c r="A15" s="20" t="s">
        <v>15</v>
      </c>
      <c r="B15" s="19">
        <v>20780</v>
      </c>
      <c r="C15" s="20">
        <v>1.8</v>
      </c>
      <c r="D15" s="17">
        <v>0.1</v>
      </c>
      <c r="E15" s="26">
        <v>1111.2460000000001</v>
      </c>
      <c r="F15" s="25">
        <v>713.91202109073504</v>
      </c>
      <c r="G15" s="26">
        <v>46.553310886644198</v>
      </c>
      <c r="H15" s="25">
        <v>68.5601369563623</v>
      </c>
      <c r="I15" s="116">
        <v>20.237934904601602</v>
      </c>
      <c r="J15" s="25">
        <v>30.910991423549799</v>
      </c>
      <c r="K15" s="26">
        <v>33.015712682379402</v>
      </c>
      <c r="L15" s="25">
        <v>56.280455226256301</v>
      </c>
      <c r="M15" s="48">
        <f t="shared" si="0"/>
        <v>5.3476708373436002E-2</v>
      </c>
      <c r="O15" s="174"/>
      <c r="P15" s="175"/>
      <c r="Q15" s="174"/>
      <c r="R15" s="175"/>
      <c r="T15"/>
      <c r="U15"/>
      <c r="V15"/>
      <c r="W15"/>
      <c r="X15"/>
      <c r="Y15"/>
      <c r="Z15"/>
      <c r="AA15"/>
      <c r="AB15"/>
    </row>
    <row r="16" spans="1:28" s="40" customFormat="1" x14ac:dyDescent="0.25">
      <c r="A16" s="20" t="s">
        <v>16</v>
      </c>
      <c r="B16" s="19">
        <v>18670</v>
      </c>
      <c r="C16" s="20">
        <v>1.2E-2</v>
      </c>
      <c r="D16" s="17">
        <v>0.1</v>
      </c>
      <c r="E16" s="26">
        <v>970.75</v>
      </c>
      <c r="F16" s="25">
        <v>796.88304542642095</v>
      </c>
      <c r="G16" s="26">
        <v>137.825167037862</v>
      </c>
      <c r="H16" s="25">
        <v>210.53521950596399</v>
      </c>
      <c r="I16" s="116">
        <v>10.5122494432071</v>
      </c>
      <c r="J16" s="25">
        <v>25.611808462641001</v>
      </c>
      <c r="K16" s="26">
        <v>136.40645879732699</v>
      </c>
      <c r="L16" s="25">
        <v>210.66559763605599</v>
      </c>
      <c r="M16" s="48">
        <f t="shared" si="0"/>
        <v>5.1995179432244243E-2</v>
      </c>
      <c r="O16" s="139"/>
      <c r="P16" s="171"/>
      <c r="Q16" s="123"/>
      <c r="R16" s="124"/>
      <c r="T16"/>
      <c r="U16"/>
      <c r="V16"/>
      <c r="W16"/>
      <c r="X16"/>
      <c r="Y16"/>
      <c r="Z16"/>
      <c r="AA16"/>
      <c r="AB16"/>
    </row>
    <row r="17" spans="1:28" s="40" customFormat="1" x14ac:dyDescent="0.25">
      <c r="A17" s="20" t="s">
        <v>17</v>
      </c>
      <c r="B17" s="19">
        <v>1788</v>
      </c>
      <c r="C17" s="57">
        <v>0.1</v>
      </c>
      <c r="D17" s="17">
        <v>0.1</v>
      </c>
      <c r="E17" s="26">
        <v>211.7</v>
      </c>
      <c r="F17" s="25">
        <v>102.689508398546</v>
      </c>
      <c r="G17" s="26">
        <v>10.6192384769539</v>
      </c>
      <c r="H17" s="25">
        <v>13.065889292745201</v>
      </c>
      <c r="I17" s="116">
        <v>0.49899799599198402</v>
      </c>
      <c r="J17" s="25">
        <v>1.0318396567430701</v>
      </c>
      <c r="K17" s="26">
        <v>10.334669338677401</v>
      </c>
      <c r="L17" s="25">
        <v>13.0745958104908</v>
      </c>
      <c r="M17" s="48">
        <f t="shared" si="0"/>
        <v>0.11840044742729305</v>
      </c>
      <c r="O17" s="153"/>
      <c r="P17" s="161"/>
      <c r="Q17" s="174"/>
      <c r="R17" s="175"/>
      <c r="T17"/>
      <c r="U17"/>
      <c r="V17"/>
      <c r="W17"/>
      <c r="X17"/>
      <c r="Y17"/>
      <c r="Z17"/>
      <c r="AA17"/>
      <c r="AB17"/>
    </row>
    <row r="18" spans="1:28" s="40" customFormat="1" x14ac:dyDescent="0.25">
      <c r="A18" s="35" t="s">
        <v>18</v>
      </c>
      <c r="B18" s="32">
        <v>2858</v>
      </c>
      <c r="C18" s="35">
        <v>0.45</v>
      </c>
      <c r="D18" s="45">
        <v>0.1</v>
      </c>
      <c r="E18" s="44">
        <v>694.99199999999996</v>
      </c>
      <c r="F18" s="45">
        <v>281.12669057233302</v>
      </c>
      <c r="G18" s="44">
        <v>22.966999999999999</v>
      </c>
      <c r="H18" s="45">
        <v>21.0315057766969</v>
      </c>
      <c r="I18" s="117">
        <v>13.548999999999999</v>
      </c>
      <c r="J18" s="45">
        <v>12.4089314842407</v>
      </c>
      <c r="K18" s="44">
        <v>16.469000000000001</v>
      </c>
      <c r="L18" s="45">
        <v>17.660490704732201</v>
      </c>
      <c r="M18" s="49">
        <f t="shared" si="0"/>
        <v>0.24317424772568227</v>
      </c>
      <c r="O18" s="152"/>
      <c r="P18" s="142"/>
      <c r="Q18" s="176"/>
      <c r="R18" s="177"/>
      <c r="T18"/>
      <c r="U18"/>
      <c r="V18"/>
      <c r="W18"/>
      <c r="X18"/>
      <c r="Y18"/>
      <c r="Z18"/>
      <c r="AA18"/>
      <c r="AB18"/>
    </row>
  </sheetData>
  <mergeCells count="11">
    <mergeCell ref="U2:V2"/>
    <mergeCell ref="W2:X2"/>
    <mergeCell ref="Y2:Z2"/>
    <mergeCell ref="AA2:AB2"/>
    <mergeCell ref="E1:F1"/>
    <mergeCell ref="G1:H1"/>
    <mergeCell ref="I1:J1"/>
    <mergeCell ref="K1:L1"/>
    <mergeCell ref="T1:AB1"/>
    <mergeCell ref="O1:P1"/>
    <mergeCell ref="Q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10" zoomScaleNormal="110" workbookViewId="0">
      <selection activeCell="M7" sqref="M7"/>
    </sheetView>
  </sheetViews>
  <sheetFormatPr defaultColWidth="11" defaultRowHeight="15.75" x14ac:dyDescent="0.25"/>
  <cols>
    <col min="1" max="1" width="9" bestFit="1" customWidth="1"/>
    <col min="2" max="2" width="8.625" bestFit="1" customWidth="1"/>
    <col min="3" max="3" width="9.625" bestFit="1" customWidth="1"/>
    <col min="4" max="5" width="6.5" bestFit="1" customWidth="1"/>
    <col min="6" max="6" width="4.5" bestFit="1" customWidth="1"/>
    <col min="7" max="7" width="5" bestFit="1" customWidth="1"/>
    <col min="8" max="8" width="4.375" bestFit="1" customWidth="1"/>
    <col min="9" max="9" width="3.125" customWidth="1"/>
    <col min="10" max="10" width="9.625" bestFit="1" customWidth="1"/>
    <col min="11" max="11" width="7.5" bestFit="1" customWidth="1"/>
    <col min="12" max="12" width="5.875" bestFit="1" customWidth="1"/>
    <col min="13" max="13" width="4.875" bestFit="1" customWidth="1"/>
    <col min="14" max="14" width="5.875" bestFit="1" customWidth="1"/>
    <col min="15" max="15" width="4" bestFit="1" customWidth="1"/>
    <col min="16" max="16" width="5.875" bestFit="1" customWidth="1"/>
    <col min="17" max="17" width="4" bestFit="1" customWidth="1"/>
    <col min="18" max="18" width="5.125" bestFit="1" customWidth="1"/>
  </cols>
  <sheetData>
    <row r="1" spans="1:18" x14ac:dyDescent="0.25">
      <c r="A1" s="1" t="s">
        <v>58</v>
      </c>
      <c r="I1" s="3"/>
    </row>
    <row r="2" spans="1:18" x14ac:dyDescent="0.25">
      <c r="A2" s="1"/>
      <c r="I2" s="27"/>
    </row>
    <row r="3" spans="1:18" x14ac:dyDescent="0.25">
      <c r="A3" s="1"/>
      <c r="I3" s="27"/>
      <c r="J3" s="1" t="s">
        <v>98</v>
      </c>
    </row>
    <row r="4" spans="1:18" x14ac:dyDescent="0.25">
      <c r="A4" s="33"/>
      <c r="B4" s="196" t="s">
        <v>59</v>
      </c>
      <c r="C4" s="198"/>
      <c r="D4" s="198"/>
      <c r="E4" s="197"/>
      <c r="F4" s="196" t="s">
        <v>26</v>
      </c>
      <c r="G4" s="198"/>
      <c r="H4" s="197"/>
      <c r="I4" s="10"/>
      <c r="J4" s="196" t="s">
        <v>20</v>
      </c>
      <c r="K4" s="197"/>
      <c r="L4" s="196" t="s">
        <v>126</v>
      </c>
      <c r="M4" s="197"/>
      <c r="N4" s="196" t="s">
        <v>3</v>
      </c>
      <c r="O4" s="197"/>
      <c r="P4" s="198" t="s">
        <v>21</v>
      </c>
      <c r="Q4" s="197"/>
      <c r="R4" s="12" t="s">
        <v>32</v>
      </c>
    </row>
    <row r="5" spans="1:18" x14ac:dyDescent="0.25">
      <c r="A5" s="34" t="s">
        <v>33</v>
      </c>
      <c r="B5" s="4" t="s">
        <v>3</v>
      </c>
      <c r="C5" s="4" t="s">
        <v>21</v>
      </c>
      <c r="D5" s="6" t="s">
        <v>30</v>
      </c>
      <c r="E5" s="7" t="s">
        <v>31</v>
      </c>
      <c r="F5" s="6" t="s">
        <v>22</v>
      </c>
      <c r="G5" s="4" t="s">
        <v>27</v>
      </c>
      <c r="H5" s="7" t="s">
        <v>28</v>
      </c>
      <c r="J5" s="62" t="s">
        <v>22</v>
      </c>
      <c r="K5" s="47" t="s">
        <v>23</v>
      </c>
      <c r="L5" s="62" t="s">
        <v>22</v>
      </c>
      <c r="M5" s="47" t="s">
        <v>23</v>
      </c>
      <c r="N5" s="62" t="s">
        <v>22</v>
      </c>
      <c r="O5" s="47" t="s">
        <v>23</v>
      </c>
      <c r="P5" s="59" t="s">
        <v>22</v>
      </c>
      <c r="Q5" s="47" t="s">
        <v>23</v>
      </c>
      <c r="R5" s="14"/>
    </row>
    <row r="6" spans="1:18" x14ac:dyDescent="0.25">
      <c r="A6" s="33">
        <v>5000</v>
      </c>
      <c r="B6" s="71">
        <v>11982</v>
      </c>
      <c r="C6" s="127">
        <v>6650</v>
      </c>
      <c r="D6" s="108">
        <f>B6/A6</f>
        <v>2.3963999999999999</v>
      </c>
      <c r="E6" s="109">
        <f>C6/A6</f>
        <v>1.33</v>
      </c>
      <c r="F6" s="105">
        <v>67</v>
      </c>
      <c r="G6" s="106">
        <v>109</v>
      </c>
      <c r="H6" s="107">
        <v>13</v>
      </c>
      <c r="J6" s="119">
        <v>339.32600000000002</v>
      </c>
      <c r="K6" s="120">
        <v>273.13610720125803</v>
      </c>
      <c r="L6" s="125">
        <v>1.01</v>
      </c>
      <c r="M6" s="120">
        <v>0.20962810866852899</v>
      </c>
      <c r="N6" s="125">
        <v>5.0000000000000001E-3</v>
      </c>
      <c r="O6" s="120">
        <v>9.4783880401595494E-2</v>
      </c>
      <c r="P6" s="128">
        <v>0.01</v>
      </c>
      <c r="Q6" s="120">
        <v>0.20962810866852899</v>
      </c>
      <c r="R6" s="55">
        <f t="shared" ref="R6:R10" si="0">J6/A6</f>
        <v>6.7865200000000001E-2</v>
      </c>
    </row>
    <row r="7" spans="1:18" x14ac:dyDescent="0.25">
      <c r="A7" s="14">
        <v>10000</v>
      </c>
      <c r="B7" s="16">
        <v>35454</v>
      </c>
      <c r="C7" s="17">
        <v>14657</v>
      </c>
      <c r="D7" s="110">
        <f t="shared" ref="D7:D11" si="1">B7/A7</f>
        <v>3.5453999999999999</v>
      </c>
      <c r="E7" s="111">
        <f t="shared" ref="E7:E11" si="2">C7/A7</f>
        <v>1.4657</v>
      </c>
      <c r="F7" s="91">
        <v>66</v>
      </c>
      <c r="G7" s="92">
        <v>109</v>
      </c>
      <c r="H7" s="93">
        <v>14</v>
      </c>
      <c r="J7" s="26">
        <v>558.57299999999998</v>
      </c>
      <c r="K7" s="25">
        <v>476.52341100121401</v>
      </c>
      <c r="L7" s="116">
        <v>1.022</v>
      </c>
      <c r="M7" s="25">
        <v>0.38686647007160702</v>
      </c>
      <c r="N7" s="116">
        <v>1.2E-2</v>
      </c>
      <c r="O7" s="25">
        <v>0.16698468158452001</v>
      </c>
      <c r="P7" s="115">
        <v>1.9E-2</v>
      </c>
      <c r="Q7" s="25">
        <v>0.37520631628449203</v>
      </c>
      <c r="R7" s="50">
        <f t="shared" si="0"/>
        <v>5.5857299999999999E-2</v>
      </c>
    </row>
    <row r="8" spans="1:18" x14ac:dyDescent="0.25">
      <c r="A8" s="14">
        <v>22000</v>
      </c>
      <c r="B8" s="16">
        <v>62060</v>
      </c>
      <c r="C8" s="17">
        <v>39865</v>
      </c>
      <c r="D8" s="110">
        <f t="shared" si="1"/>
        <v>2.8209090909090908</v>
      </c>
      <c r="E8" s="111">
        <f t="shared" si="2"/>
        <v>1.8120454545454545</v>
      </c>
      <c r="F8" s="91">
        <v>104</v>
      </c>
      <c r="G8" s="92">
        <v>243</v>
      </c>
      <c r="H8" s="93">
        <v>15</v>
      </c>
      <c r="J8" s="26">
        <v>772.9</v>
      </c>
      <c r="K8" s="25">
        <v>863.60674302983796</v>
      </c>
      <c r="L8" s="116">
        <v>1.0269999999999999</v>
      </c>
      <c r="M8" s="25">
        <v>0.50845799190249796</v>
      </c>
      <c r="N8" s="116">
        <v>7.0000000000000001E-3</v>
      </c>
      <c r="O8" s="25">
        <v>0.10469938854626799</v>
      </c>
      <c r="P8" s="115">
        <v>2.5999999999999999E-2</v>
      </c>
      <c r="Q8" s="25">
        <v>0.50554879050352597</v>
      </c>
      <c r="R8" s="50">
        <f t="shared" si="0"/>
        <v>3.5131818181818181E-2</v>
      </c>
    </row>
    <row r="9" spans="1:18" x14ac:dyDescent="0.25">
      <c r="A9" s="14">
        <v>45000</v>
      </c>
      <c r="B9" s="16">
        <v>184193</v>
      </c>
      <c r="C9" s="17">
        <v>94197</v>
      </c>
      <c r="D9" s="110">
        <f t="shared" si="1"/>
        <v>4.093177777777778</v>
      </c>
      <c r="E9" s="111">
        <f t="shared" si="2"/>
        <v>2.0932666666666666</v>
      </c>
      <c r="F9" s="91">
        <v>118</v>
      </c>
      <c r="G9" s="92">
        <v>232</v>
      </c>
      <c r="H9" s="93">
        <v>16</v>
      </c>
      <c r="J9" s="26">
        <v>1329.931</v>
      </c>
      <c r="K9" s="25">
        <v>1507.26342730071</v>
      </c>
      <c r="L9" s="116">
        <v>1.0860000000000001</v>
      </c>
      <c r="M9" s="25">
        <v>1.7583218407605901</v>
      </c>
      <c r="N9" s="116">
        <v>0.01</v>
      </c>
      <c r="O9" s="25">
        <v>0.10914170564872</v>
      </c>
      <c r="P9" s="115">
        <v>7.0999999999999994E-2</v>
      </c>
      <c r="Q9" s="25">
        <v>1.7300150149498601</v>
      </c>
      <c r="R9" s="50">
        <f t="shared" si="0"/>
        <v>2.9554022222222222E-2</v>
      </c>
    </row>
    <row r="10" spans="1:18" x14ac:dyDescent="0.25">
      <c r="A10" s="14">
        <v>90000</v>
      </c>
      <c r="B10" s="16">
        <v>344826</v>
      </c>
      <c r="C10" s="17">
        <v>208282</v>
      </c>
      <c r="D10" s="110">
        <f t="shared" si="1"/>
        <v>3.8313999999999999</v>
      </c>
      <c r="E10" s="111">
        <f t="shared" si="2"/>
        <v>2.3142444444444443</v>
      </c>
      <c r="F10" s="91">
        <v>151</v>
      </c>
      <c r="G10" s="92">
        <v>318</v>
      </c>
      <c r="H10" s="93">
        <v>17</v>
      </c>
      <c r="J10" s="26">
        <v>2241.3510000000001</v>
      </c>
      <c r="K10" s="25">
        <v>2840.7866041519801</v>
      </c>
      <c r="L10" s="116">
        <v>1.397</v>
      </c>
      <c r="M10" s="25">
        <v>6.4548474851120403</v>
      </c>
      <c r="N10" s="116">
        <v>7.2999999999999995E-2</v>
      </c>
      <c r="O10" s="25">
        <v>1.48724002194769</v>
      </c>
      <c r="P10" s="115">
        <v>0.34799999999999998</v>
      </c>
      <c r="Q10" s="25">
        <v>6.3735011977340399</v>
      </c>
      <c r="R10" s="50">
        <f t="shared" si="0"/>
        <v>2.49039E-2</v>
      </c>
    </row>
    <row r="11" spans="1:18" x14ac:dyDescent="0.25">
      <c r="A11" s="35">
        <v>180736</v>
      </c>
      <c r="B11" s="18">
        <v>722020</v>
      </c>
      <c r="C11" s="90">
        <v>485979</v>
      </c>
      <c r="D11" s="112">
        <f t="shared" si="1"/>
        <v>3.9948875708215299</v>
      </c>
      <c r="E11" s="113">
        <f t="shared" si="2"/>
        <v>2.6888887659348444</v>
      </c>
      <c r="F11" s="28">
        <v>155</v>
      </c>
      <c r="G11" s="29">
        <v>319</v>
      </c>
      <c r="H11" s="30">
        <v>18</v>
      </c>
      <c r="J11" s="44">
        <v>3158.75</v>
      </c>
      <c r="K11" s="45">
        <v>3873.0915687341799</v>
      </c>
      <c r="L11" s="117">
        <v>1.0960000000000001</v>
      </c>
      <c r="M11" s="45">
        <v>0.807115503156415</v>
      </c>
      <c r="N11" s="117">
        <v>3.2000000000000001E-2</v>
      </c>
      <c r="O11" s="45">
        <v>0.19752218866500801</v>
      </c>
      <c r="P11" s="117">
        <v>7.5999999999999998E-2</v>
      </c>
      <c r="Q11" s="45">
        <v>0.67578153324924095</v>
      </c>
      <c r="R11" s="51">
        <f>J11/A11</f>
        <v>1.7477148990793202E-2</v>
      </c>
    </row>
  </sheetData>
  <mergeCells count="6">
    <mergeCell ref="P4:Q4"/>
    <mergeCell ref="B4:E4"/>
    <mergeCell ref="F4:H4"/>
    <mergeCell ref="J4:K4"/>
    <mergeCell ref="L4:M4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Build Data Str</vt:lpstr>
      <vt:lpstr>NN</vt:lpstr>
      <vt:lpstr>NN no simpl</vt:lpstr>
      <vt:lpstr>NNCrossQuery</vt:lpstr>
      <vt:lpstr>NNSyntheticData</vt:lpstr>
      <vt:lpstr>NN Insert</vt:lpstr>
      <vt:lpstr>kNN</vt:lpstr>
      <vt:lpstr>RNN</vt:lpstr>
      <vt:lpstr>Taxi - scaling</vt:lpstr>
      <vt:lpstr>Vary epsilon</vt:lpstr>
      <vt:lpstr>Brute Force</vt:lpstr>
      <vt:lpstr>Bounds Analysis 1</vt:lpstr>
      <vt:lpstr>Bounds Analysis 2</vt:lpstr>
      <vt:lpstr>ExactVsApproxNN</vt:lpstr>
      <vt:lpstr>CompAddError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Pfeifer</dc:creator>
  <cp:lastModifiedBy>jpfe0390</cp:lastModifiedBy>
  <dcterms:created xsi:type="dcterms:W3CDTF">2018-05-07T10:59:44Z</dcterms:created>
  <dcterms:modified xsi:type="dcterms:W3CDTF">2019-01-24T22:42:10Z</dcterms:modified>
</cp:coreProperties>
</file>